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PicShared\3.งานกราฟฟิค &amp; ตัดต่อ\1.งานตัดต่อ Video\2.ตัดต่อ\54\"/>
    </mc:Choice>
  </mc:AlternateContent>
  <xr:revisionPtr revIDLastSave="0" documentId="13_ncr:1_{9070CE33-ABB3-47B0-B9A3-63E7BA24263E}" xr6:coauthVersionLast="46" xr6:coauthVersionMax="46" xr10:uidLastSave="{00000000-0000-0000-0000-000000000000}"/>
  <bookViews>
    <workbookView xWindow="-98" yWindow="-98" windowWidth="28996" windowHeight="15796" xr2:uid="{00000000-000D-0000-FFFF-FFFF00000000}"/>
  </bookViews>
  <sheets>
    <sheet name="ตารางคำนวณ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Cheq_Amount">[1]Data!$BI$7:$BI$139</definedName>
    <definedName name="Cheq_Bank">[1]Data!$BF$7:$BF$139</definedName>
    <definedName name="Cheq_Branch">[1]Data!$BG$7:$BG$139</definedName>
    <definedName name="Cheq_Date">[1]Data!$BH$7:$BH$139</definedName>
    <definedName name="Cheq_No">[1]Data!$BE$7:$BE$139</definedName>
    <definedName name="Company">#REF!</definedName>
    <definedName name="Data_Data">[2]Data!$B$6:$BE$102</definedName>
    <definedName name="Data_month">[2]Data!$B$3</definedName>
    <definedName name="Data_No">[2]Data!$A$6:$A$102</definedName>
    <definedName name="Data_NoDC">[2]Data!$B$6:$B$102</definedName>
    <definedName name="Data_Total">[2]Data!$A$6:$BC$102</definedName>
    <definedName name="Date">#REF!</definedName>
    <definedName name="Haft_Profit">#REF!</definedName>
    <definedName name="Income">'[3]2.ภาษีนิติบุคคล1'!#REF!</definedName>
    <definedName name="Index_Index">[2]Index!$B$4:$F$168</definedName>
    <definedName name="Index_Name">[2]Index!$B$4:$B$168</definedName>
    <definedName name="Loss5Y">'[3]2.ภาษีนิติบุคคล1'!#REF!</definedName>
    <definedName name="Month">#REF!</definedName>
    <definedName name="Name_client">[4]data!$A$1:$A$65536</definedName>
    <definedName name="_xlnm.Print_Area" localSheetId="0">ตารางคำนวณ!$B$6:$T$48</definedName>
    <definedName name="Profit_Loss">'[3]2.ภาษีนิติบุคคล1'!#REF!</definedName>
    <definedName name="Tax_FullY">#REF!</definedName>
    <definedName name="Tax_pnd51">#REF!</definedName>
    <definedName name="WHT_Tax">'[3]2.ภาษีนิติบุคคล1'!#REF!</definedName>
    <definedName name="Year">#REF!</definedName>
    <definedName name="Year_Tax">'[5]Detail-COM'!$K$82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0" i="1"/>
  <c r="H30" i="1" s="1"/>
  <c r="E27" i="1"/>
  <c r="E26" i="1"/>
  <c r="E25" i="1"/>
  <c r="E24" i="1"/>
  <c r="G23" i="1"/>
  <c r="G22" i="1"/>
  <c r="G21" i="1"/>
  <c r="G20" i="1"/>
  <c r="P14" i="1"/>
  <c r="T13" i="1"/>
  <c r="R13" i="1"/>
  <c r="S13" i="1" s="1"/>
  <c r="M13" i="1"/>
  <c r="I13" i="1"/>
  <c r="T12" i="1"/>
  <c r="R12" i="1"/>
  <c r="S12" i="1" s="1"/>
  <c r="N12" i="1"/>
  <c r="N13" i="1" s="1"/>
  <c r="L12" i="1"/>
  <c r="L13" i="1" s="1"/>
  <c r="K12" i="1"/>
  <c r="K13" i="1" s="1"/>
  <c r="G12" i="1"/>
  <c r="G13" i="1" s="1"/>
  <c r="T11" i="1"/>
  <c r="R11" i="1"/>
  <c r="R14" i="1" l="1"/>
  <c r="G45" i="1" s="1"/>
  <c r="T14" i="1"/>
  <c r="G44" i="1" s="1"/>
  <c r="S11" i="1"/>
  <c r="S14" i="1" s="1"/>
  <c r="J11" i="1" s="1"/>
  <c r="I31" i="1" l="1"/>
  <c r="E31" i="1" s="1"/>
  <c r="H31" i="1" s="1"/>
  <c r="I28" i="1"/>
  <c r="E28" i="1" s="1"/>
  <c r="H28" i="1" s="1"/>
  <c r="J13" i="1"/>
  <c r="G16" i="1" s="1"/>
  <c r="I29" i="1"/>
  <c r="E29" i="1" s="1"/>
  <c r="H29" i="1" s="1"/>
  <c r="G19" i="1" l="1"/>
  <c r="G38" i="1" s="1"/>
  <c r="G40" i="1" s="1"/>
  <c r="I35" i="1" l="1"/>
  <c r="E36" i="1" s="1"/>
  <c r="G50" i="1"/>
  <c r="G42" i="1"/>
  <c r="E35" i="1" l="1"/>
  <c r="H35" i="1" s="1"/>
  <c r="I42" i="1"/>
  <c r="G47" i="1"/>
  <c r="K50" i="1"/>
  <c r="G51" i="1"/>
  <c r="G52" i="1" s="1"/>
  <c r="K52" i="1" s="1"/>
  <c r="K51" i="1" l="1"/>
  <c r="G53" i="1"/>
  <c r="K53" i="1" s="1"/>
  <c r="G54" i="1" l="1"/>
  <c r="K54" i="1" s="1"/>
  <c r="G55" i="1" l="1"/>
  <c r="K55" i="1" s="1"/>
  <c r="G56" i="1" l="1"/>
  <c r="K56" i="1" s="1"/>
  <c r="G57" i="1" l="1"/>
  <c r="K57" i="1" l="1"/>
  <c r="K58" i="1" s="1"/>
  <c r="G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ผู้สร้าง</author>
  </authors>
  <commentList>
    <comment ref="G19" authorId="0" shapeId="0" xr:uid="{00000000-0006-0000-0000-000001000000}">
      <text>
        <r>
          <rPr>
            <b/>
            <sz val="12"/>
            <color indexed="12"/>
            <rFont val="Calibri"/>
            <family val="2"/>
          </rPr>
          <t>*60,000 บาท</t>
        </r>
        <r>
          <rPr>
            <sz val="12"/>
            <color indexed="12"/>
            <rFont val="Calibri"/>
            <family val="2"/>
          </rPr>
          <t xml:space="preserve">
</t>
        </r>
      </text>
    </comment>
    <comment ref="G20" authorId="0" shapeId="0" xr:uid="{00000000-0006-0000-0000-000002000000}">
      <text>
        <r>
          <rPr>
            <b/>
            <sz val="11"/>
            <color indexed="12"/>
            <rFont val="Calibri"/>
            <family val="2"/>
          </rPr>
          <t>*60,000 บาท (กรณีคู่สมรสไม่มีรายได้)</t>
        </r>
        <r>
          <rPr>
            <sz val="9"/>
            <color indexed="12"/>
            <rFont val="Tahoma"/>
            <family val="2"/>
          </rPr>
          <t xml:space="preserve">
</t>
        </r>
      </text>
    </comment>
    <comment ref="G21" authorId="0" shapeId="0" xr:uid="{00000000-0006-0000-0000-000003000000}">
      <text>
        <r>
          <rPr>
            <b/>
            <sz val="11"/>
            <color indexed="12"/>
            <rFont val="Calibri"/>
            <family val="2"/>
          </rPr>
          <t>*คนละ 30,000 บาท (ได้ทั้งบุตรชอบด้วยกฏหมายและบุตรบุญธรรม)</t>
        </r>
        <r>
          <rPr>
            <sz val="11"/>
            <color indexed="12"/>
            <rFont val="Calibri"/>
            <family val="2"/>
          </rPr>
          <t xml:space="preserve">
1. ถ้าเป็นบุตรชอบด้วยกฎหมาย ใช้สิทธิ์ได้ไม่จำกัดจำนวนคน
2. ถ้าในจำนวนมีบุตรบุญธรรม ใช้สิทธิ์ได้ไม่เกิน 3 คน</t>
        </r>
      </text>
    </comment>
    <comment ref="G22" authorId="0" shapeId="0" xr:uid="{00000000-0006-0000-0000-000004000000}">
      <text>
        <r>
          <rPr>
            <b/>
            <sz val="11"/>
            <color indexed="12"/>
            <rFont val="Calibri"/>
            <family val="2"/>
          </rPr>
          <t>*คนละ 30,000 บาท (บิดามารดาต้องมีอายุเกิน 60 ปี และมีเงินได้ไม่เกิน 30,000 บาทต่อปี) (ได้ทั้งบิดามารดาเราและคู่สมรส)</t>
        </r>
      </text>
    </comment>
    <comment ref="G23" authorId="0" shapeId="0" xr:uid="{00000000-0006-0000-0000-000005000000}">
      <text>
        <r>
          <rPr>
            <b/>
            <sz val="11"/>
            <color indexed="12"/>
            <rFont val="Calibri"/>
            <family val="2"/>
          </rPr>
          <t>*คนละ 60,000 บาท (ต้องมีบัตรประจำตัวคนพิการ)</t>
        </r>
      </text>
    </comment>
    <comment ref="G24" authorId="0" shapeId="0" xr:uid="{00000000-0006-0000-0000-000006000000}">
      <text>
        <r>
          <rPr>
            <b/>
            <sz val="11"/>
            <color indexed="12"/>
            <rFont val="Calibri"/>
            <family val="2"/>
          </rPr>
          <t>*ตามที่จ่ายจริงแต่ไม่เกิน 100,000 บาท (กรมธรรม์อายุ 10 ปีขึ้นไป)</t>
        </r>
      </text>
    </comment>
    <comment ref="G25" authorId="0" shapeId="0" xr:uid="{00000000-0006-0000-0000-000007000000}">
      <text>
        <r>
          <rPr>
            <b/>
            <sz val="11"/>
            <color indexed="12"/>
            <rFont val="Calibri"/>
            <family val="2"/>
          </rPr>
          <t>*ตามที่จ่ายจริงแต่ไม่เกิน 15,000 บาท  (ได้ทั้งบิดามารดาเราและคู่สมรส)</t>
        </r>
      </text>
    </comment>
    <comment ref="G26" authorId="0" shapeId="0" xr:uid="{00000000-0006-0000-0000-000008000000}">
      <text>
        <r>
          <rPr>
            <b/>
            <sz val="11"/>
            <color indexed="12"/>
            <rFont val="Calibri"/>
            <family val="2"/>
          </rPr>
          <t>*ตามจริงแต่ไม่เกิน 15,000 บาท แต่เมื่อรวมกับการหักลดหย่อนเบี้ยประกันชีวิตและการเงินฝากที่มีเงื่อนไขประกันชีวิตทั้งหมดแล้วต้องไม่เกิน 1 แสนบาท</t>
        </r>
      </text>
    </comment>
    <comment ref="G27" authorId="0" shapeId="0" xr:uid="{00000000-0006-0000-0000-000009000000}">
      <text>
        <r>
          <rPr>
            <b/>
            <sz val="11"/>
            <color indexed="12"/>
            <rFont val="Calibri"/>
            <family val="2"/>
          </rPr>
          <t>*ตามที่จ่ายจริงแต่ไม่เกิน 100,000 บาท</t>
        </r>
      </text>
    </comment>
    <comment ref="G28" authorId="0" shapeId="0" xr:uid="{00000000-0006-0000-0000-00000A000000}">
      <text>
        <r>
          <rPr>
            <b/>
            <sz val="11"/>
            <color indexed="12"/>
            <rFont val="Calibri"/>
            <family val="2"/>
          </rPr>
          <t>*ตามที่จ่ายจริงแต่ไม่เกิน 30% ของเงินได้ที่ต้องเสียภาษีและไม่เกิน 200,000 บาท</t>
        </r>
      </text>
    </comment>
    <comment ref="G29" authorId="0" shapeId="0" xr:uid="{00000000-0006-0000-0000-00000B000000}">
      <text>
        <r>
          <rPr>
            <b/>
            <sz val="11"/>
            <color indexed="12"/>
            <rFont val="Calibri"/>
            <family val="2"/>
          </rPr>
          <t>*ตามที่จ่ายจริงแต่ไม่เกิน 30% ของเงินได้ที่ต้องเสียภาษี และเมื่อรวมกันทั้งหมดแล้วไม่เกิน 500,000 บาท</t>
        </r>
      </text>
    </comment>
    <comment ref="G30" authorId="0" shapeId="0" xr:uid="{00000000-0006-0000-0000-00000C000000}">
      <text>
        <r>
          <rPr>
            <b/>
            <sz val="11"/>
            <color indexed="12"/>
            <rFont val="Calibri"/>
            <family val="2"/>
          </rPr>
          <t>*ตามที่จ่ายจริงแต่ไม่เกิน 13,200 บาท และเมื่อรวมกับ ข้อ 11. และเบี้ยประกันชีวิตแบบบำนาญแล้วต้องไม่เกิน 500,000 บาท</t>
        </r>
      </text>
    </comment>
    <comment ref="G31" authorId="0" shapeId="0" xr:uid="{00000000-0006-0000-0000-00000D000000}">
      <text>
        <r>
          <rPr>
            <b/>
            <sz val="11"/>
            <color indexed="12"/>
            <rFont val="Calibri"/>
            <family val="2"/>
          </rPr>
          <t>*ตามที่จ่ายจริงแต่ไม่เกิน 15% ของเงินได้ที่ต้องเสียภาษีและไม่เกิน 200,000 บาท และเมื่อรวมกับข้อ 11. แล้วต้องไม่เกิน 500,000 บาท</t>
        </r>
      </text>
    </comment>
    <comment ref="G32" authorId="0" shapeId="0" xr:uid="{00000000-0006-0000-0000-00000E000000}">
      <text>
        <r>
          <rPr>
            <b/>
            <sz val="11"/>
            <color indexed="12"/>
            <rFont val="Calibri"/>
            <family val="2"/>
          </rPr>
          <t>*ลดหย่อนตามที่ได้จ่ายไปจริง</t>
        </r>
      </text>
    </comment>
    <comment ref="G33" authorId="0" shapeId="0" xr:uid="{00000000-0006-0000-0000-00000F000000}">
      <text>
        <r>
          <rPr>
            <b/>
            <sz val="11"/>
            <color indexed="12"/>
            <rFont val="Calibri"/>
            <family val="2"/>
          </rPr>
          <t>*ไม่เกิน 15,000 บ.</t>
        </r>
      </text>
    </comment>
    <comment ref="G35" authorId="0" shapeId="0" xr:uid="{00000000-0006-0000-0000-000010000000}">
      <text>
        <r>
          <rPr>
            <b/>
            <sz val="11"/>
            <color indexed="12"/>
            <rFont val="Calibri"/>
            <family val="2"/>
          </rPr>
          <t>*2 เท่าของเงินบริจาคตามที่จ่ายจริงแต่ไม่เกิน 10% ของเงินได้หลังหักค่าลดหย่อน</t>
        </r>
      </text>
    </comment>
    <comment ref="G36" authorId="0" shapeId="0" xr:uid="{00000000-0006-0000-0000-000011000000}">
      <text>
        <r>
          <rPr>
            <b/>
            <sz val="11"/>
            <color indexed="12"/>
            <rFont val="Calibri"/>
            <family val="2"/>
          </rPr>
          <t>*ตามที่จ่ายจริงแต่ไม่เกิน 10% ของเงินได้หลังหักค่าลดหย่อน</t>
        </r>
      </text>
    </comment>
  </commentList>
</comments>
</file>

<file path=xl/sharedStrings.xml><?xml version="1.0" encoding="utf-8"?>
<sst xmlns="http://schemas.openxmlformats.org/spreadsheetml/2006/main" count="70" uniqueCount="66">
  <si>
    <t>ชื่อ</t>
  </si>
  <si>
    <t>เลขบัตรประชาชน</t>
  </si>
  <si>
    <t>Password</t>
  </si>
  <si>
    <t>*กรอกเฉพาะช่องที่เป็นสีเหลือง</t>
  </si>
  <si>
    <t>เงินเดือน</t>
  </si>
  <si>
    <t>ค่านายหน้า</t>
  </si>
  <si>
    <t>ลิขสิทธิ์</t>
  </si>
  <si>
    <t>ดอกเบี้ย เงินปันผล</t>
  </si>
  <si>
    <t>ค่าเช่าทรัพย์สิน</t>
  </si>
  <si>
    <t>วิชาชีพอิสระ</t>
  </si>
  <si>
    <t>รับเหมาก่อสร้าง</t>
  </si>
  <si>
    <t>อื่นๆ</t>
  </si>
  <si>
    <t>เงินได้ประเภท 1</t>
  </si>
  <si>
    <t>เงินได้ประเภท 2</t>
  </si>
  <si>
    <t>เงินได้ประเภท 3</t>
  </si>
  <si>
    <t>เงินได้ประเภท 4</t>
  </si>
  <si>
    <t>เงินได้ประเภท 5</t>
  </si>
  <si>
    <t>เงินได้ประเภท
 6</t>
  </si>
  <si>
    <t>เงินได้ประเภท 7</t>
  </si>
  <si>
    <t>เงินได้ประเภท 8</t>
  </si>
  <si>
    <t>เงินปันผล</t>
  </si>
  <si>
    <t>อัตราภาษี</t>
  </si>
  <si>
    <t>เครดิตภาษี</t>
  </si>
  <si>
    <t>รวม</t>
  </si>
  <si>
    <t>ภาษีหัก ณ ที่จ่าย</t>
  </si>
  <si>
    <t>รายได้รวมทั้งปี</t>
  </si>
  <si>
    <r>
      <rPr>
        <b/>
        <sz val="11"/>
        <color indexed="56"/>
        <rFont val="Calibri"/>
        <family val="2"/>
      </rPr>
      <t>หัก:</t>
    </r>
    <r>
      <rPr>
        <sz val="11"/>
        <color indexed="56"/>
        <rFont val="Calibri"/>
        <family val="2"/>
      </rPr>
      <t xml:space="preserve"> ค่าใช้จ่าย (ตามจริง หรือ เหมาอัตราค่าใช้จ่าย)</t>
    </r>
  </si>
  <si>
    <t>เงินได้หลังหักค่าใช้จ่าย</t>
  </si>
  <si>
    <t>ภาษีถูกหัก ณ ที่จ่าย</t>
  </si>
  <si>
    <t>รวมเงินได้หลังหักค่าใช้จ่าย</t>
  </si>
  <si>
    <t>ค่าลดหย่อน</t>
  </si>
  <si>
    <t>1. ค่าลดหย่อนผู้มีเงินได้</t>
  </si>
  <si>
    <t>2. ค่าลดหย่อนคู่สมรส</t>
  </si>
  <si>
    <r>
      <t xml:space="preserve">3. ค่าลดหย่อนบุตร                               </t>
    </r>
    <r>
      <rPr>
        <sz val="12"/>
        <color indexed="17"/>
        <rFont val="Calibri"/>
        <family val="2"/>
      </rPr>
      <t>จำนวน</t>
    </r>
  </si>
  <si>
    <t>คน</t>
  </si>
  <si>
    <r>
      <t xml:space="preserve">4. ค่าลดหย่อนบิดามารดา                    </t>
    </r>
    <r>
      <rPr>
        <sz val="12"/>
        <color indexed="17"/>
        <rFont val="Calibri"/>
        <family val="2"/>
      </rPr>
      <t>จำนวน</t>
    </r>
  </si>
  <si>
    <r>
      <t xml:space="preserve">5. ค่าลดหย่อนผู้พิการหรือทุพพลภาพ  </t>
    </r>
    <r>
      <rPr>
        <sz val="12"/>
        <color indexed="17"/>
        <rFont val="Calibri"/>
        <family val="2"/>
      </rPr>
      <t xml:space="preserve">จำนวน  </t>
    </r>
  </si>
  <si>
    <t>6. เบี้ยประกันชีวิต</t>
  </si>
  <si>
    <t>7. เบี้ยประกันสุขภาพบิดามารดา</t>
  </si>
  <si>
    <t>8. ค่าเบี้ยประกันสุขภาพตนเอง</t>
  </si>
  <si>
    <t>9. ดอกเบี้ยซื้อที่อยู่อาศัย</t>
  </si>
  <si>
    <t>11. ค่าซื้อกองทุนรวมเพื่อการเลี้ยงชีพ (RMF)</t>
  </si>
  <si>
    <t>12. กองทุนการออมแห่งชาติ (กอช.)</t>
  </si>
  <si>
    <t>13. เบี้ยประกันชีวิตแบบบำนาญ</t>
  </si>
  <si>
    <t>14. เงินประกันสังคม</t>
  </si>
  <si>
    <t>15. โครงการรัฐบาล</t>
  </si>
  <si>
    <t>16. เงินบริจาคเพื่อการศึกษา การกีฬา การพัฒนาสังคม</t>
  </si>
  <si>
    <t>17. เงินบริจาคทั่วไป</t>
  </si>
  <si>
    <t>รวมค่าลดหย่อน</t>
  </si>
  <si>
    <t>รวมเงินได้หลังหักค่าใช้จ่ายและค่าลดหย่อน</t>
  </si>
  <si>
    <t>ภาษีที่เสีย</t>
  </si>
  <si>
    <t>เฉลี่ย/เดือน</t>
  </si>
  <si>
    <t>ชำระเพิ่ม(เกิน)</t>
  </si>
  <si>
    <t>Range of Net Income</t>
  </si>
  <si>
    <t>Net Income</t>
  </si>
  <si>
    <t>Tax Rate</t>
  </si>
  <si>
    <t>Tax Amount</t>
  </si>
  <si>
    <t>1 - 150,000</t>
  </si>
  <si>
    <t>150,001 - 300,000</t>
  </si>
  <si>
    <t>300,001 - 500,000</t>
  </si>
  <si>
    <t>500,001 - 750,000</t>
  </si>
  <si>
    <t>750001 - 1,000,000</t>
  </si>
  <si>
    <t>1,000,000 - 2,000,000</t>
  </si>
  <si>
    <t>2,000,001-5,000,000</t>
  </si>
  <si>
    <t>คำนวณภาษีเงินได้บุคคลธรรมดาประจำปี 2563</t>
  </si>
  <si>
    <t>10. ค่าซื้อกองทุนรวมหุ้นระยะยาว (SSF)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</si>
</sst>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0;[Red]\(#,##0.00\)"/>
    <numFmt numFmtId="188" formatCode="#,##0.00_ ;\-#,##0.00\ "/>
    <numFmt numFmtId="189" formatCode="_(* #,##0_);_(* \(#,##0\);_(* &quot;-&quot;_);_(@_)"/>
  </numFmts>
  <fonts count="36" x14ac:knownFonts="1">
    <font>
      <sz val="11"/>
      <color theme="1"/>
      <name val="Tahoma"/>
      <family val="2"/>
      <charset val="222"/>
      <scheme val="minor"/>
    </font>
    <font>
      <sz val="14"/>
      <color theme="1"/>
      <name val="CordiaUPC"/>
      <family val="2"/>
      <charset val="22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b/>
      <u/>
      <sz val="16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rgb="FF002060"/>
      <name val="Calibri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b/>
      <u/>
      <sz val="12"/>
      <color rgb="FF002060"/>
      <name val="Calibri"/>
      <family val="2"/>
    </font>
    <font>
      <sz val="12"/>
      <color theme="0"/>
      <name val="Calibri"/>
      <family val="2"/>
    </font>
    <font>
      <sz val="12"/>
      <color indexed="17"/>
      <name val="Calibri"/>
      <family val="2"/>
    </font>
    <font>
      <b/>
      <sz val="12"/>
      <color rgb="FF0070C0"/>
      <name val="Calibri"/>
      <family val="2"/>
    </font>
    <font>
      <sz val="12"/>
      <color rgb="FF008000"/>
      <name val="Calibri"/>
      <family val="2"/>
    </font>
    <font>
      <sz val="12"/>
      <color rgb="FF006600"/>
      <name val="Calibri"/>
      <family val="2"/>
    </font>
    <font>
      <sz val="10"/>
      <color rgb="FF002060"/>
      <name val="Calibri"/>
      <family val="2"/>
    </font>
    <font>
      <sz val="12"/>
      <color rgb="FFC00000"/>
      <name val="Calibri"/>
      <family val="2"/>
    </font>
    <font>
      <b/>
      <i/>
      <sz val="12"/>
      <color rgb="FF002060"/>
      <name val="Calibri"/>
      <family val="2"/>
    </font>
    <font>
      <sz val="14"/>
      <name val="Cordia New"/>
      <family val="2"/>
    </font>
    <font>
      <b/>
      <u val="singleAccounting"/>
      <sz val="12"/>
      <name val="Calibri"/>
      <family val="2"/>
    </font>
    <font>
      <b/>
      <u/>
      <sz val="12"/>
      <name val="Calibri"/>
      <family val="2"/>
    </font>
    <font>
      <b/>
      <sz val="12"/>
      <color indexed="12"/>
      <name val="Calibri"/>
      <family val="2"/>
    </font>
    <font>
      <sz val="12"/>
      <color indexed="12"/>
      <name val="Calibri"/>
      <family val="2"/>
    </font>
    <font>
      <b/>
      <sz val="11"/>
      <color indexed="12"/>
      <name val="Calibri"/>
      <family val="2"/>
    </font>
    <font>
      <sz val="9"/>
      <color indexed="12"/>
      <name val="Tahoma"/>
      <family val="2"/>
    </font>
    <font>
      <sz val="11"/>
      <color indexed="12"/>
      <name val="Calibri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51ED8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thin">
        <color indexed="64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tted">
        <color rgb="FFC00000"/>
      </bottom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</cellStyleXfs>
  <cellXfs count="118">
    <xf numFmtId="0" fontId="0" fillId="0" borderId="0" xfId="0"/>
    <xf numFmtId="0" fontId="2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4" fillId="0" borderId="0" xfId="1" applyFont="1" applyProtection="1">
      <protection hidden="1"/>
    </xf>
    <xf numFmtId="49" fontId="4" fillId="0" borderId="0" xfId="1" applyNumberFormat="1" applyFont="1" applyProtection="1">
      <protection hidden="1"/>
    </xf>
    <xf numFmtId="43" fontId="4" fillId="0" borderId="0" xfId="2" applyFont="1" applyProtection="1">
      <protection hidden="1"/>
    </xf>
    <xf numFmtId="0" fontId="5" fillId="2" borderId="1" xfId="1" applyFont="1" applyFill="1" applyBorder="1" applyAlignment="1" applyProtection="1">
      <alignment horizontal="left" vertic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4" fillId="0" borderId="6" xfId="1" applyFont="1" applyBorder="1" applyProtection="1">
      <protection hidden="1"/>
    </xf>
    <xf numFmtId="0" fontId="4" fillId="0" borderId="0" xfId="1" applyFont="1" applyBorder="1" applyProtection="1">
      <protection hidden="1"/>
    </xf>
    <xf numFmtId="43" fontId="4" fillId="0" borderId="0" xfId="2" applyFont="1" applyBorder="1" applyProtection="1">
      <protection hidden="1"/>
    </xf>
    <xf numFmtId="0" fontId="4" fillId="0" borderId="7" xfId="1" applyFont="1" applyBorder="1" applyProtection="1">
      <protection hidden="1"/>
    </xf>
    <xf numFmtId="43" fontId="4" fillId="3" borderId="8" xfId="2" applyFont="1" applyFill="1" applyBorder="1" applyProtection="1">
      <protection hidden="1"/>
    </xf>
    <xf numFmtId="0" fontId="8" fillId="0" borderId="0" xfId="1" applyFont="1" applyBorder="1" applyProtection="1">
      <protection hidden="1"/>
    </xf>
    <xf numFmtId="0" fontId="9" fillId="0" borderId="0" xfId="1" applyFont="1" applyBorder="1" applyAlignment="1" applyProtection="1">
      <alignment horizontal="center"/>
      <protection hidden="1"/>
    </xf>
    <xf numFmtId="43" fontId="10" fillId="0" borderId="0" xfId="2" applyFont="1" applyBorder="1" applyAlignment="1" applyProtection="1">
      <alignment horizontal="center"/>
      <protection hidden="1"/>
    </xf>
    <xf numFmtId="0" fontId="9" fillId="0" borderId="0" xfId="1" applyFont="1" applyBorder="1" applyAlignment="1" applyProtection="1">
      <alignment horizontal="center" wrapText="1"/>
      <protection hidden="1"/>
    </xf>
    <xf numFmtId="0" fontId="9" fillId="0" borderId="0" xfId="1" applyFont="1" applyFill="1" applyBorder="1" applyAlignment="1" applyProtection="1">
      <alignment horizontal="center"/>
      <protection hidden="1"/>
    </xf>
    <xf numFmtId="0" fontId="4" fillId="0" borderId="0" xfId="1" applyFont="1" applyFill="1" applyBorder="1" applyAlignment="1" applyProtection="1">
      <alignment horizontal="center"/>
      <protection hidden="1"/>
    </xf>
    <xf numFmtId="0" fontId="11" fillId="0" borderId="7" xfId="1" applyFont="1" applyFill="1" applyBorder="1" applyAlignment="1" applyProtection="1">
      <alignment horizontal="center" shrinkToFit="1"/>
      <protection hidden="1"/>
    </xf>
    <xf numFmtId="0" fontId="6" fillId="0" borderId="6" xfId="1" applyFont="1" applyBorder="1" applyProtection="1">
      <protection hidden="1"/>
    </xf>
    <xf numFmtId="0" fontId="6" fillId="0" borderId="0" xfId="1" applyFont="1" applyBorder="1" applyProtection="1">
      <protection hidden="1"/>
    </xf>
    <xf numFmtId="43" fontId="5" fillId="5" borderId="1" xfId="2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Border="1" applyAlignment="1" applyProtection="1">
      <alignment horizontal="center"/>
      <protection hidden="1"/>
    </xf>
    <xf numFmtId="0" fontId="12" fillId="5" borderId="1" xfId="1" applyFont="1" applyFill="1" applyBorder="1" applyAlignment="1" applyProtection="1">
      <alignment horizontal="center" vertical="top" wrapText="1"/>
      <protection hidden="1"/>
    </xf>
    <xf numFmtId="0" fontId="12" fillId="5" borderId="1" xfId="1" applyFont="1" applyFill="1" applyBorder="1" applyAlignment="1" applyProtection="1">
      <alignment horizontal="center" vertical="top"/>
      <protection hidden="1"/>
    </xf>
    <xf numFmtId="0" fontId="13" fillId="5" borderId="1" xfId="1" applyFont="1" applyFill="1" applyBorder="1" applyAlignment="1" applyProtection="1">
      <alignment horizontal="center" vertical="top"/>
      <protection hidden="1"/>
    </xf>
    <xf numFmtId="0" fontId="14" fillId="5" borderId="2" xfId="1" applyFont="1" applyFill="1" applyBorder="1" applyAlignment="1" applyProtection="1">
      <alignment horizontal="center" vertical="top" shrinkToFit="1"/>
      <protection hidden="1"/>
    </xf>
    <xf numFmtId="0" fontId="6" fillId="0" borderId="0" xfId="1" applyFont="1" applyProtection="1">
      <protection hidden="1"/>
    </xf>
    <xf numFmtId="0" fontId="6" fillId="0" borderId="6" xfId="1" applyFont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horizontal="right" vertical="center"/>
      <protection hidden="1"/>
    </xf>
    <xf numFmtId="43" fontId="6" fillId="3" borderId="1" xfId="2" applyFont="1" applyFill="1" applyBorder="1" applyAlignment="1" applyProtection="1">
      <alignment vertical="center"/>
      <protection locked="0" hidden="1"/>
    </xf>
    <xf numFmtId="43" fontId="6" fillId="2" borderId="1" xfId="2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43" fontId="6" fillId="3" borderId="1" xfId="2" applyFont="1" applyFill="1" applyBorder="1" applyAlignment="1" applyProtection="1">
      <alignment vertical="center" shrinkToFit="1"/>
      <protection locked="0" hidden="1"/>
    </xf>
    <xf numFmtId="9" fontId="6" fillId="3" borderId="1" xfId="3" applyFont="1" applyFill="1" applyBorder="1" applyAlignment="1" applyProtection="1">
      <alignment horizontal="center" vertical="center" shrinkToFit="1"/>
      <protection locked="0" hidden="1"/>
    </xf>
    <xf numFmtId="43" fontId="6" fillId="2" borderId="1" xfId="2" applyFont="1" applyFill="1" applyBorder="1" applyAlignment="1" applyProtection="1">
      <alignment vertical="center" shrinkToFit="1"/>
      <protection hidden="1"/>
    </xf>
    <xf numFmtId="43" fontId="5" fillId="2" borderId="1" xfId="2" applyFont="1" applyFill="1" applyBorder="1" applyAlignment="1" applyProtection="1">
      <alignment vertical="center" shrinkToFit="1"/>
      <protection hidden="1"/>
    </xf>
    <xf numFmtId="43" fontId="6" fillId="2" borderId="2" xfId="2" applyFont="1" applyFill="1" applyBorder="1" applyAlignment="1" applyProtection="1">
      <alignment vertical="center" shrinkToFit="1"/>
      <protection hidden="1"/>
    </xf>
    <xf numFmtId="0" fontId="6" fillId="0" borderId="0" xfId="1" applyFont="1" applyAlignment="1" applyProtection="1">
      <alignment vertical="center"/>
      <protection hidden="1"/>
    </xf>
    <xf numFmtId="0" fontId="15" fillId="0" borderId="0" xfId="1" applyFont="1" applyBorder="1" applyAlignment="1" applyProtection="1">
      <alignment horizontal="right" vertical="center"/>
      <protection hidden="1"/>
    </xf>
    <xf numFmtId="187" fontId="6" fillId="3" borderId="1" xfId="2" applyNumberFormat="1" applyFont="1" applyFill="1" applyBorder="1" applyAlignment="1" applyProtection="1">
      <alignment horizontal="right" vertical="center"/>
      <protection locked="0" hidden="1"/>
    </xf>
    <xf numFmtId="43" fontId="6" fillId="2" borderId="1" xfId="2" applyFont="1" applyFill="1" applyBorder="1" applyAlignment="1" applyProtection="1">
      <alignment horizontal="right" vertical="center"/>
      <protection hidden="1"/>
    </xf>
    <xf numFmtId="0" fontId="6" fillId="0" borderId="1" xfId="1" applyFont="1" applyBorder="1" applyAlignment="1" applyProtection="1">
      <alignment vertical="center" shrinkToFit="1"/>
      <protection hidden="1"/>
    </xf>
    <xf numFmtId="43" fontId="5" fillId="2" borderId="2" xfId="2" applyFont="1" applyFill="1" applyBorder="1" applyAlignment="1" applyProtection="1">
      <alignment vertical="center" shrinkToFit="1"/>
      <protection hidden="1"/>
    </xf>
    <xf numFmtId="0" fontId="4" fillId="0" borderId="6" xfId="1" applyFont="1" applyBorder="1" applyAlignment="1" applyProtection="1">
      <alignment vertical="center"/>
      <protection hidden="1"/>
    </xf>
    <xf numFmtId="0" fontId="4" fillId="0" borderId="0" xfId="1" applyFont="1" applyBorder="1" applyAlignment="1" applyProtection="1">
      <alignment vertical="center"/>
      <protection hidden="1"/>
    </xf>
    <xf numFmtId="43" fontId="6" fillId="0" borderId="0" xfId="2" applyFont="1" applyBorder="1" applyAlignment="1" applyProtection="1">
      <alignment vertical="center"/>
      <protection hidden="1"/>
    </xf>
    <xf numFmtId="0" fontId="6" fillId="0" borderId="7" xfId="1" applyFont="1" applyBorder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3" fillId="0" borderId="0" xfId="1" applyFont="1" applyFill="1" applyBorder="1" applyAlignment="1" applyProtection="1">
      <alignment horizontal="right" vertical="center"/>
      <protection hidden="1"/>
    </xf>
    <xf numFmtId="43" fontId="5" fillId="2" borderId="9" xfId="2" applyFont="1" applyFill="1" applyBorder="1" applyAlignment="1" applyProtection="1">
      <alignment vertical="center"/>
      <protection hidden="1"/>
    </xf>
    <xf numFmtId="0" fontId="18" fillId="0" borderId="0" xfId="1" applyFont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left" vertical="center"/>
      <protection hidden="1"/>
    </xf>
    <xf numFmtId="0" fontId="5" fillId="0" borderId="0" xfId="1" applyFont="1" applyBorder="1" applyAlignment="1" applyProtection="1">
      <alignment horizontal="left" vertical="center"/>
      <protection locked="0" hidden="1"/>
    </xf>
    <xf numFmtId="0" fontId="3" fillId="0" borderId="0" xfId="1" applyFont="1" applyBorder="1" applyAlignment="1" applyProtection="1">
      <alignment horizontal="left" vertical="center"/>
      <protection locked="0" hidden="1"/>
    </xf>
    <xf numFmtId="0" fontId="6" fillId="0" borderId="0" xfId="1" applyFont="1" applyBorder="1" applyAlignment="1" applyProtection="1">
      <alignment horizontal="left" vertical="center"/>
      <protection hidden="1"/>
    </xf>
    <xf numFmtId="0" fontId="6" fillId="0" borderId="0" xfId="1" applyFont="1" applyBorder="1" applyAlignment="1" applyProtection="1">
      <alignment horizontal="left" vertical="center"/>
      <protection locked="0" hidden="1"/>
    </xf>
    <xf numFmtId="0" fontId="19" fillId="0" borderId="0" xfId="1" applyFont="1" applyBorder="1" applyAlignment="1" applyProtection="1">
      <alignment horizontal="left" vertical="center"/>
      <protection locked="0" hidden="1"/>
    </xf>
    <xf numFmtId="0" fontId="21" fillId="0" borderId="10" xfId="1" applyFont="1" applyBorder="1" applyAlignment="1" applyProtection="1">
      <alignment horizontal="center" vertical="center"/>
      <protection locked="0" hidden="1"/>
    </xf>
    <xf numFmtId="0" fontId="22" fillId="0" borderId="0" xfId="1" applyFont="1" applyBorder="1" applyAlignment="1" applyProtection="1">
      <alignment horizontal="left" vertical="center"/>
      <protection locked="0" hidden="1"/>
    </xf>
    <xf numFmtId="43" fontId="23" fillId="0" borderId="12" xfId="2" applyNumberFormat="1" applyFont="1" applyBorder="1" applyAlignment="1" applyProtection="1">
      <alignment vertical="center"/>
      <protection hidden="1"/>
    </xf>
    <xf numFmtId="43" fontId="19" fillId="0" borderId="0" xfId="2" applyNumberFormat="1" applyFont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vertical="center" wrapText="1"/>
      <protection hidden="1"/>
    </xf>
    <xf numFmtId="0" fontId="4" fillId="0" borderId="7" xfId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43" fontId="19" fillId="0" borderId="0" xfId="2" applyNumberFormat="1" applyFont="1" applyBorder="1" applyAlignment="1" applyProtection="1">
      <alignment vertical="center" shrinkToFit="1"/>
      <protection hidden="1"/>
    </xf>
    <xf numFmtId="0" fontId="4" fillId="0" borderId="0" xfId="1" applyFont="1" applyBorder="1" applyAlignment="1" applyProtection="1">
      <alignment horizontal="left" vertical="center"/>
      <protection hidden="1"/>
    </xf>
    <xf numFmtId="0" fontId="24" fillId="0" borderId="0" xfId="1" applyFont="1" applyFill="1" applyBorder="1" applyAlignment="1" applyProtection="1">
      <alignment horizontal="left" vertical="center"/>
      <protection hidden="1"/>
    </xf>
    <xf numFmtId="0" fontId="4" fillId="0" borderId="0" xfId="1" applyFont="1" applyBorder="1" applyAlignment="1" applyProtection="1">
      <alignment horizontal="right" vertical="center"/>
      <protection hidden="1"/>
    </xf>
    <xf numFmtId="187" fontId="5" fillId="2" borderId="1" xfId="2" applyNumberFormat="1" applyFont="1" applyFill="1" applyBorder="1" applyAlignment="1" applyProtection="1">
      <alignment vertical="center"/>
      <protection hidden="1"/>
    </xf>
    <xf numFmtId="187" fontId="5" fillId="2" borderId="9" xfId="2" applyNumberFormat="1" applyFont="1" applyFill="1" applyBorder="1" applyAlignment="1" applyProtection="1">
      <alignment vertical="center"/>
      <protection hidden="1"/>
    </xf>
    <xf numFmtId="43" fontId="25" fillId="0" borderId="0" xfId="2" applyFont="1" applyBorder="1" applyAlignment="1" applyProtection="1">
      <alignment horizontal="right" vertical="center"/>
      <protection hidden="1"/>
    </xf>
    <xf numFmtId="4" fontId="5" fillId="2" borderId="1" xfId="2" applyNumberFormat="1" applyFont="1" applyFill="1" applyBorder="1" applyAlignment="1" applyProtection="1">
      <alignment horizontal="center" vertical="center"/>
      <protection hidden="1"/>
    </xf>
    <xf numFmtId="43" fontId="5" fillId="0" borderId="0" xfId="2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187" fontId="6" fillId="2" borderId="1" xfId="1" applyNumberFormat="1" applyFont="1" applyFill="1" applyBorder="1" applyAlignment="1" applyProtection="1">
      <alignment vertical="center"/>
      <protection hidden="1"/>
    </xf>
    <xf numFmtId="0" fontId="26" fillId="0" borderId="0" xfId="1" applyFont="1" applyBorder="1" applyAlignment="1" applyProtection="1">
      <alignment vertical="center"/>
      <protection hidden="1"/>
    </xf>
    <xf numFmtId="0" fontId="4" fillId="0" borderId="6" xfId="1" applyFont="1" applyFill="1" applyBorder="1" applyAlignment="1" applyProtection="1">
      <alignment vertical="center"/>
      <protection hidden="1"/>
    </xf>
    <xf numFmtId="187" fontId="6" fillId="0" borderId="0" xfId="1" applyNumberFormat="1" applyFont="1" applyFill="1" applyBorder="1" applyAlignment="1" applyProtection="1">
      <alignment vertical="center"/>
      <protection hidden="1"/>
    </xf>
    <xf numFmtId="0" fontId="26" fillId="0" borderId="0" xfId="1" applyFont="1" applyFill="1" applyBorder="1" applyAlignment="1" applyProtection="1">
      <alignment vertical="center"/>
      <protection hidden="1"/>
    </xf>
    <xf numFmtId="43" fontId="6" fillId="0" borderId="0" xfId="2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7" xfId="1" applyFont="1" applyFill="1" applyBorder="1" applyAlignment="1" applyProtection="1">
      <alignment vertical="center"/>
      <protection hidden="1"/>
    </xf>
    <xf numFmtId="187" fontId="5" fillId="6" borderId="1" xfId="1" applyNumberFormat="1" applyFont="1" applyFill="1" applyBorder="1" applyAlignment="1" applyProtection="1">
      <alignment vertical="center"/>
      <protection hidden="1"/>
    </xf>
    <xf numFmtId="0" fontId="4" fillId="0" borderId="13" xfId="1" applyFont="1" applyBorder="1" applyAlignment="1" applyProtection="1">
      <alignment vertical="center"/>
      <protection hidden="1"/>
    </xf>
    <xf numFmtId="0" fontId="6" fillId="0" borderId="14" xfId="1" applyFont="1" applyBorder="1" applyAlignment="1" applyProtection="1">
      <alignment vertical="center"/>
      <protection hidden="1"/>
    </xf>
    <xf numFmtId="0" fontId="4" fillId="0" borderId="14" xfId="1" applyFont="1" applyBorder="1" applyAlignment="1" applyProtection="1">
      <alignment vertical="center"/>
      <protection hidden="1"/>
    </xf>
    <xf numFmtId="43" fontId="6" fillId="0" borderId="14" xfId="2" applyFont="1" applyBorder="1" applyAlignment="1" applyProtection="1">
      <alignment vertical="center"/>
      <protection hidden="1"/>
    </xf>
    <xf numFmtId="0" fontId="4" fillId="0" borderId="15" xfId="1" applyFont="1" applyBorder="1" applyAlignment="1" applyProtection="1">
      <alignment vertical="center"/>
      <protection hidden="1"/>
    </xf>
    <xf numFmtId="0" fontId="28" fillId="0" borderId="0" xfId="4" applyFont="1" applyAlignment="1" applyProtection="1">
      <alignment horizontal="center"/>
      <protection hidden="1"/>
    </xf>
    <xf numFmtId="43" fontId="28" fillId="0" borderId="0" xfId="2" applyFont="1" applyAlignment="1" applyProtection="1">
      <alignment horizontal="center"/>
      <protection hidden="1"/>
    </xf>
    <xf numFmtId="0" fontId="29" fillId="0" borderId="0" xfId="4" applyFont="1" applyAlignment="1" applyProtection="1">
      <alignment horizontal="center"/>
      <protection hidden="1"/>
    </xf>
    <xf numFmtId="0" fontId="2" fillId="0" borderId="0" xfId="4" applyFont="1" applyAlignment="1" applyProtection="1">
      <alignment horizontal="center"/>
      <protection hidden="1"/>
    </xf>
    <xf numFmtId="43" fontId="2" fillId="0" borderId="0" xfId="2" applyFont="1" applyProtection="1">
      <protection hidden="1"/>
    </xf>
    <xf numFmtId="9" fontId="2" fillId="0" borderId="0" xfId="4" applyNumberFormat="1" applyFont="1" applyAlignment="1" applyProtection="1">
      <alignment horizontal="center"/>
      <protection hidden="1"/>
    </xf>
    <xf numFmtId="0" fontId="2" fillId="0" borderId="0" xfId="4" applyFont="1" applyProtection="1">
      <protection hidden="1"/>
    </xf>
    <xf numFmtId="3" fontId="2" fillId="0" borderId="0" xfId="4" applyNumberFormat="1" applyFont="1" applyAlignment="1" applyProtection="1">
      <alignment horizontal="center"/>
      <protection hidden="1"/>
    </xf>
    <xf numFmtId="189" fontId="2" fillId="0" borderId="0" xfId="2" applyNumberFormat="1" applyFont="1" applyAlignment="1" applyProtection="1">
      <alignment horizontal="center"/>
      <protection hidden="1"/>
    </xf>
    <xf numFmtId="43" fontId="3" fillId="0" borderId="16" xfId="2" applyFont="1" applyBorder="1" applyProtection="1">
      <protection hidden="1"/>
    </xf>
    <xf numFmtId="43" fontId="4" fillId="0" borderId="0" xfId="1" applyNumberFormat="1" applyFont="1" applyProtection="1">
      <protection hidden="1"/>
    </xf>
    <xf numFmtId="0" fontId="15" fillId="0" borderId="0" xfId="1" applyFont="1" applyBorder="1" applyAlignment="1" applyProtection="1">
      <alignment horizontal="center" vertical="center"/>
      <protection locked="0" hidden="1"/>
    </xf>
    <xf numFmtId="0" fontId="15" fillId="0" borderId="11" xfId="1" applyFont="1" applyBorder="1" applyAlignment="1" applyProtection="1">
      <alignment horizontal="center" vertical="center"/>
      <protection locked="0" hidden="1"/>
    </xf>
    <xf numFmtId="49" fontId="6" fillId="3" borderId="1" xfId="1" applyNumberFormat="1" applyFont="1" applyFill="1" applyBorder="1" applyAlignment="1" applyProtection="1">
      <alignment horizontal="center" vertical="center"/>
      <protection locked="0" hidden="1"/>
    </xf>
    <xf numFmtId="49" fontId="6" fillId="3" borderId="2" xfId="1" applyNumberFormat="1" applyFont="1" applyFill="1" applyBorder="1" applyAlignment="1" applyProtection="1">
      <alignment horizontal="center" vertical="center"/>
      <protection locked="0" hidden="1"/>
    </xf>
    <xf numFmtId="0" fontId="5" fillId="2" borderId="1" xfId="1" applyFont="1" applyFill="1" applyBorder="1" applyAlignment="1" applyProtection="1">
      <alignment horizontal="left" vertical="center"/>
      <protection hidden="1"/>
    </xf>
    <xf numFmtId="0" fontId="7" fillId="4" borderId="3" xfId="1" applyFont="1" applyFill="1" applyBorder="1" applyAlignment="1" applyProtection="1">
      <alignment horizontal="center" vertical="center"/>
      <protection locked="0" hidden="1"/>
    </xf>
    <xf numFmtId="0" fontId="7" fillId="4" borderId="4" xfId="1" applyFont="1" applyFill="1" applyBorder="1" applyAlignment="1" applyProtection="1">
      <alignment horizontal="center" vertical="center"/>
      <protection locked="0" hidden="1"/>
    </xf>
    <xf numFmtId="0" fontId="7" fillId="4" borderId="5" xfId="1" applyFont="1" applyFill="1" applyBorder="1" applyAlignment="1" applyProtection="1">
      <alignment horizontal="center" vertical="center"/>
      <protection locked="0" hidden="1"/>
    </xf>
    <xf numFmtId="187" fontId="6" fillId="2" borderId="1" xfId="2" applyNumberFormat="1" applyFont="1" applyFill="1" applyBorder="1" applyAlignment="1" applyProtection="1">
      <alignment horizontal="right" vertical="center"/>
      <protection hidden="1"/>
    </xf>
    <xf numFmtId="43" fontId="6" fillId="2" borderId="1" xfId="2" applyFont="1" applyFill="1" applyBorder="1" applyAlignment="1" applyProtection="1">
      <alignment horizontal="center" vertical="center"/>
      <protection hidden="1"/>
    </xf>
    <xf numFmtId="43" fontId="23" fillId="0" borderId="12" xfId="2" applyNumberFormat="1" applyFont="1" applyBorder="1" applyAlignment="1" applyProtection="1">
      <alignment horizontal="center" vertical="center"/>
      <protection hidden="1"/>
    </xf>
    <xf numFmtId="188" fontId="19" fillId="0" borderId="0" xfId="1" applyNumberFormat="1" applyFont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center" vertical="center"/>
      <protection hidden="1"/>
    </xf>
    <xf numFmtId="0" fontId="15" fillId="0" borderId="0" xfId="1" applyFont="1" applyBorder="1" applyAlignment="1" applyProtection="1">
      <alignment horizontal="center" vertical="center"/>
      <protection hidden="1"/>
    </xf>
    <xf numFmtId="0" fontId="15" fillId="0" borderId="11" xfId="1" applyFont="1" applyBorder="1" applyAlignment="1" applyProtection="1">
      <alignment horizontal="center" vertical="center"/>
      <protection hidden="1"/>
    </xf>
  </cellXfs>
  <cellStyles count="5">
    <cellStyle name="Comma 4" xfId="2" xr:uid="{00000000-0005-0000-0000-000000000000}"/>
    <cellStyle name="Normal" xfId="0" builtinId="0"/>
    <cellStyle name="Normal 4" xfId="1" xr:uid="{00000000-0005-0000-0000-000002000000}"/>
    <cellStyle name="Normal_income tax" xfId="4" xr:uid="{00000000-0005-0000-0000-000003000000}"/>
    <cellStyle name="Percent 2" xfId="3" xr:uid="{00000000-0005-0000-0000-000004000000}"/>
  </cellStyles>
  <dxfs count="1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F20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1918335</xdr:colOff>
      <xdr:row>7</xdr:row>
      <xdr:rowOff>0</xdr:rowOff>
    </xdr:from>
    <xdr:to>
      <xdr:col>3</xdr:col>
      <xdr:colOff>2371879</xdr:colOff>
      <xdr:row>8</xdr:row>
      <xdr:rowOff>0</xdr:rowOff>
    </xdr:to>
    <xdr:sp macro="" textlink="">
      <xdr:nvSpPr>
        <xdr:cNvPr id="2" name="ลูกศรซ้า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99335" y="1962150"/>
          <a:ext cx="453544" cy="209550"/>
        </a:xfrm>
        <a:prstGeom prst="leftArrow">
          <a:avLst/>
        </a:prstGeom>
        <a:solidFill>
          <a:srgbClr val="FF0000"/>
        </a:solidFill>
        <a:ln>
          <a:solidFill>
            <a:srgbClr val="FFFF00"/>
          </a:solidFill>
        </a:ln>
        <a:scene3d>
          <a:camera prst="orthographicFront"/>
          <a:lightRig rig="threePt" dir="t"/>
        </a:scene3d>
        <a:sp3d>
          <a:bevelT w="107950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19</xdr:row>
          <xdr:rowOff>9525</xdr:rowOff>
        </xdr:from>
        <xdr:to>
          <xdr:col>5</xdr:col>
          <xdr:colOff>190500</xdr:colOff>
          <xdr:row>19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มี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KSP%20GROUP%20-%20&#3591;&#3634;&#3609;&#3608;&#3640;&#3619;&#3585;&#3634;&#3619;\&#3591;&#3634;&#3609;&#3608;&#3640;&#3619;&#3585;&#3634;&#3619;\&#3651;&#3610;&#3648;&#3626;&#3619;&#3655;&#3592;&#3619;&#3633;&#3610;&#3648;&#3591;&#3636;&#3609;\2561\acc\GK-ACC%20&#3651;&#3610;&#3648;&#3626;&#3619;&#3655;&#3592;_10-6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KSP%20GROUP%20-%20&#3591;&#3634;&#3609;&#3608;&#3640;&#3619;&#3585;&#3634;&#3619;\&#3591;&#3634;&#3609;&#3608;&#3640;&#3619;&#3585;&#3634;&#3619;\&#3651;&#3610;&#3649;&#3592;&#3657;&#3591;&#3627;&#3609;&#3637;&#3657;\2561\ACC\GK-ACC%20&#3651;&#3610;&#3649;&#3592;&#3657;&#3591;&#3627;&#3609;&#3637;&#3657;_10-%206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3649;&#3610;&#3610;&#3613;&#3638;&#3585;&#3627;&#3633;&#3604;&#3619;&#3623;&#3617;\Workshop%20Ta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%20Franchise&amp;Training\Training\&#3605;&#3633;&#3623;&#3629;&#3618;&#3656;&#3634;&#3591;&#3648;&#3629;&#3585;&#3626;&#3634;&#3619;\5.&#3616;&#3614;.30\&#3619;&#3634;&#3618;&#3591;&#3634;&#3609;&#3616;&#3634;&#3625;&#3637;&#3595;&#3639;&#3657;&#3629;-&#3586;&#3634;&#3618;-&#3607;&#3604;&#3626;&#3629;&#361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%20Franchise&amp;Training\Training\&#3605;&#3633;&#3623;&#3629;&#3618;&#3656;&#3634;&#3591;&#3648;&#3629;&#3585;&#3626;&#3634;&#3619;\1.&#3616;&#3591;&#3604;90+91\Plan%20tax%20CIT&amp;Person%20R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"/>
      <sheetName val="RECIEPT"/>
      <sheetName val="รายงานภาษีขาย"/>
      <sheetName val="RECIEPT (2)"/>
    </sheetNames>
    <sheetDataSet>
      <sheetData sheetId="0"/>
      <sheetData sheetId="1">
        <row r="7">
          <cell r="BI7">
            <v>0</v>
          </cell>
        </row>
        <row r="8">
          <cell r="BI8">
            <v>0</v>
          </cell>
        </row>
        <row r="9">
          <cell r="BI9">
            <v>0</v>
          </cell>
        </row>
        <row r="10">
          <cell r="BI10">
            <v>0</v>
          </cell>
        </row>
        <row r="11">
          <cell r="BI11">
            <v>0</v>
          </cell>
        </row>
        <row r="12">
          <cell r="BI12">
            <v>0</v>
          </cell>
        </row>
        <row r="13">
          <cell r="BI13">
            <v>0</v>
          </cell>
        </row>
        <row r="14">
          <cell r="BI14">
            <v>0</v>
          </cell>
        </row>
        <row r="15">
          <cell r="BI15">
            <v>0</v>
          </cell>
        </row>
        <row r="16">
          <cell r="BI16">
            <v>0</v>
          </cell>
        </row>
        <row r="17">
          <cell r="BI17">
            <v>0</v>
          </cell>
        </row>
        <row r="18">
          <cell r="BI18">
            <v>0</v>
          </cell>
        </row>
        <row r="19">
          <cell r="BI19">
            <v>0</v>
          </cell>
        </row>
        <row r="20">
          <cell r="BI20">
            <v>0</v>
          </cell>
        </row>
        <row r="21">
          <cell r="BI21">
            <v>0</v>
          </cell>
        </row>
        <row r="22">
          <cell r="BE22" t="str">
            <v>00590263</v>
          </cell>
          <cell r="BF22" t="str">
            <v>ไทยพาณิชย์</v>
          </cell>
          <cell r="BG22" t="str">
            <v>บางกระบือ</v>
          </cell>
          <cell r="BH22" t="str">
            <v>4/10/2561</v>
          </cell>
          <cell r="BI22">
            <v>15600</v>
          </cell>
        </row>
        <row r="23">
          <cell r="BE23" t="str">
            <v>00590224</v>
          </cell>
          <cell r="BF23" t="str">
            <v>ไทยพาณิชย์</v>
          </cell>
          <cell r="BG23" t="str">
            <v>บางกระบือ</v>
          </cell>
          <cell r="BH23" t="str">
            <v>4/10/2561</v>
          </cell>
          <cell r="BI23">
            <v>18720</v>
          </cell>
        </row>
        <row r="24">
          <cell r="BI24">
            <v>0</v>
          </cell>
        </row>
        <row r="25">
          <cell r="BI25">
            <v>0</v>
          </cell>
        </row>
        <row r="26">
          <cell r="BI26">
            <v>0</v>
          </cell>
        </row>
        <row r="27">
          <cell r="BE27" t="str">
            <v>51461243</v>
          </cell>
          <cell r="BF27" t="str">
            <v>กสิกรไทย</v>
          </cell>
          <cell r="BG27" t="str">
            <v>สวนพลู</v>
          </cell>
          <cell r="BH27" t="str">
            <v>5/10/2561</v>
          </cell>
          <cell r="BI27">
            <v>46800</v>
          </cell>
        </row>
        <row r="28">
          <cell r="BI28">
            <v>0</v>
          </cell>
        </row>
        <row r="29">
          <cell r="BI29">
            <v>0</v>
          </cell>
        </row>
        <row r="30">
          <cell r="BE30" t="str">
            <v>00100397</v>
          </cell>
          <cell r="BF30" t="str">
            <v>ไทยพาณิชย์</v>
          </cell>
          <cell r="BG30" t="str">
            <v>บิ๊กซี ลำลูกกา2</v>
          </cell>
          <cell r="BH30" t="str">
            <v>08/10/2561</v>
          </cell>
          <cell r="BI30">
            <v>9360</v>
          </cell>
        </row>
        <row r="31">
          <cell r="BI31">
            <v>0</v>
          </cell>
        </row>
        <row r="32">
          <cell r="BI32">
            <v>0</v>
          </cell>
        </row>
        <row r="33">
          <cell r="BI33">
            <v>0</v>
          </cell>
        </row>
        <row r="34">
          <cell r="BE34" t="str">
            <v>47148081</v>
          </cell>
          <cell r="BF34" t="str">
            <v>ทหารไทย</v>
          </cell>
          <cell r="BG34" t="str">
            <v>เซียร์ รังสิต</v>
          </cell>
          <cell r="BH34" t="str">
            <v>15/10/2561</v>
          </cell>
          <cell r="BI34">
            <v>4680</v>
          </cell>
        </row>
        <row r="35">
          <cell r="BI35">
            <v>0</v>
          </cell>
        </row>
        <row r="36">
          <cell r="BE36" t="str">
            <v>01251085</v>
          </cell>
          <cell r="BF36" t="str">
            <v>กรุงเทพ</v>
          </cell>
          <cell r="BG36" t="str">
            <v>ถนนประชาอุทิศ</v>
          </cell>
          <cell r="BH36" t="str">
            <v>10/10/2561</v>
          </cell>
          <cell r="BI36">
            <v>6240</v>
          </cell>
        </row>
        <row r="37">
          <cell r="BI37">
            <v>0</v>
          </cell>
        </row>
        <row r="38">
          <cell r="BI38">
            <v>0</v>
          </cell>
        </row>
        <row r="39">
          <cell r="BI39">
            <v>0</v>
          </cell>
        </row>
        <row r="40">
          <cell r="BI40">
            <v>0</v>
          </cell>
        </row>
        <row r="41">
          <cell r="BI41">
            <v>0</v>
          </cell>
        </row>
        <row r="42">
          <cell r="BI42">
            <v>0</v>
          </cell>
        </row>
        <row r="43">
          <cell r="BI43">
            <v>0</v>
          </cell>
        </row>
        <row r="44">
          <cell r="BI44">
            <v>0</v>
          </cell>
        </row>
        <row r="45">
          <cell r="BI45">
            <v>0</v>
          </cell>
        </row>
        <row r="46">
          <cell r="BI46">
            <v>0</v>
          </cell>
        </row>
        <row r="47">
          <cell r="BI47">
            <v>0</v>
          </cell>
        </row>
        <row r="48">
          <cell r="BI48">
            <v>0</v>
          </cell>
        </row>
        <row r="49">
          <cell r="BI49">
            <v>0</v>
          </cell>
        </row>
        <row r="50">
          <cell r="BI50">
            <v>0</v>
          </cell>
        </row>
        <row r="51">
          <cell r="BI51">
            <v>0</v>
          </cell>
        </row>
        <row r="52">
          <cell r="BI52">
            <v>0</v>
          </cell>
        </row>
        <row r="53">
          <cell r="BI53">
            <v>0</v>
          </cell>
        </row>
        <row r="54">
          <cell r="BI54">
            <v>0</v>
          </cell>
        </row>
        <row r="55">
          <cell r="BI55">
            <v>0</v>
          </cell>
        </row>
        <row r="56">
          <cell r="BI56">
            <v>0</v>
          </cell>
        </row>
        <row r="57">
          <cell r="BI57">
            <v>0</v>
          </cell>
        </row>
        <row r="58">
          <cell r="BI58">
            <v>0</v>
          </cell>
        </row>
        <row r="59">
          <cell r="BI59">
            <v>0</v>
          </cell>
        </row>
        <row r="60">
          <cell r="BI60">
            <v>0</v>
          </cell>
        </row>
        <row r="61">
          <cell r="BI61">
            <v>0</v>
          </cell>
        </row>
        <row r="62">
          <cell r="BI62">
            <v>0</v>
          </cell>
        </row>
        <row r="63">
          <cell r="BI63">
            <v>0</v>
          </cell>
        </row>
        <row r="64">
          <cell r="BI64">
            <v>0</v>
          </cell>
        </row>
        <row r="65">
          <cell r="BI65">
            <v>0</v>
          </cell>
        </row>
        <row r="66">
          <cell r="BI66">
            <v>0</v>
          </cell>
        </row>
        <row r="67">
          <cell r="BI67">
            <v>0</v>
          </cell>
        </row>
        <row r="68">
          <cell r="BI68">
            <v>0</v>
          </cell>
        </row>
        <row r="69">
          <cell r="BI69">
            <v>0</v>
          </cell>
        </row>
        <row r="70">
          <cell r="BI70">
            <v>0</v>
          </cell>
        </row>
        <row r="71">
          <cell r="BI71">
            <v>0</v>
          </cell>
        </row>
        <row r="72">
          <cell r="BI72">
            <v>0</v>
          </cell>
        </row>
        <row r="73">
          <cell r="BI73">
            <v>0</v>
          </cell>
        </row>
        <row r="74">
          <cell r="BI74">
            <v>0</v>
          </cell>
        </row>
        <row r="75">
          <cell r="BI75">
            <v>0</v>
          </cell>
        </row>
        <row r="76">
          <cell r="BI76">
            <v>0</v>
          </cell>
        </row>
        <row r="77">
          <cell r="BI77">
            <v>0</v>
          </cell>
        </row>
        <row r="78">
          <cell r="BI78">
            <v>0</v>
          </cell>
        </row>
        <row r="79">
          <cell r="BI79">
            <v>0</v>
          </cell>
        </row>
        <row r="80">
          <cell r="BI80">
            <v>0</v>
          </cell>
        </row>
        <row r="81">
          <cell r="BI81">
            <v>0</v>
          </cell>
        </row>
        <row r="82">
          <cell r="BI82">
            <v>0</v>
          </cell>
        </row>
        <row r="83">
          <cell r="BI83">
            <v>0</v>
          </cell>
        </row>
        <row r="84">
          <cell r="BI84">
            <v>0</v>
          </cell>
        </row>
        <row r="85">
          <cell r="BI85">
            <v>0</v>
          </cell>
        </row>
        <row r="86">
          <cell r="BI86">
            <v>0</v>
          </cell>
        </row>
        <row r="87">
          <cell r="BI87">
            <v>0</v>
          </cell>
        </row>
        <row r="88">
          <cell r="BI88">
            <v>0</v>
          </cell>
        </row>
        <row r="89">
          <cell r="BI89">
            <v>0</v>
          </cell>
        </row>
        <row r="90">
          <cell r="BI90">
            <v>0</v>
          </cell>
        </row>
        <row r="91">
          <cell r="BI91">
            <v>0</v>
          </cell>
        </row>
        <row r="92">
          <cell r="BI92">
            <v>0</v>
          </cell>
        </row>
        <row r="93">
          <cell r="BI93">
            <v>0</v>
          </cell>
        </row>
        <row r="94">
          <cell r="BI94">
            <v>0</v>
          </cell>
        </row>
        <row r="95">
          <cell r="BI95">
            <v>0</v>
          </cell>
        </row>
        <row r="96">
          <cell r="BI96">
            <v>0</v>
          </cell>
        </row>
        <row r="97">
          <cell r="BI97">
            <v>0</v>
          </cell>
        </row>
        <row r="98">
          <cell r="BI98">
            <v>0</v>
          </cell>
        </row>
        <row r="99">
          <cell r="BI99">
            <v>0</v>
          </cell>
        </row>
        <row r="100">
          <cell r="BI100">
            <v>0</v>
          </cell>
        </row>
        <row r="101">
          <cell r="BI101">
            <v>0</v>
          </cell>
        </row>
        <row r="102">
          <cell r="BI102">
            <v>0</v>
          </cell>
        </row>
        <row r="103">
          <cell r="BI103">
            <v>0</v>
          </cell>
        </row>
        <row r="104">
          <cell r="BI104">
            <v>0</v>
          </cell>
        </row>
        <row r="105">
          <cell r="BI105">
            <v>0</v>
          </cell>
        </row>
        <row r="106">
          <cell r="BI106">
            <v>0</v>
          </cell>
        </row>
        <row r="107">
          <cell r="BI107">
            <v>0</v>
          </cell>
        </row>
        <row r="108">
          <cell r="BI108">
            <v>0</v>
          </cell>
        </row>
        <row r="109">
          <cell r="BI109">
            <v>0</v>
          </cell>
        </row>
        <row r="110">
          <cell r="BI110">
            <v>0</v>
          </cell>
        </row>
        <row r="111">
          <cell r="BI111">
            <v>0</v>
          </cell>
        </row>
        <row r="112">
          <cell r="BI112">
            <v>0</v>
          </cell>
        </row>
        <row r="113">
          <cell r="BI113">
            <v>0</v>
          </cell>
        </row>
        <row r="114">
          <cell r="BI114">
            <v>0</v>
          </cell>
        </row>
        <row r="115">
          <cell r="BI115">
            <v>0</v>
          </cell>
        </row>
        <row r="116">
          <cell r="BI116">
            <v>0</v>
          </cell>
        </row>
        <row r="117">
          <cell r="BI117">
            <v>0</v>
          </cell>
        </row>
        <row r="118">
          <cell r="BI118">
            <v>0</v>
          </cell>
        </row>
        <row r="119">
          <cell r="BI119">
            <v>0</v>
          </cell>
        </row>
        <row r="120">
          <cell r="BI120">
            <v>0</v>
          </cell>
        </row>
        <row r="121">
          <cell r="BI121">
            <v>0</v>
          </cell>
        </row>
        <row r="122">
          <cell r="BI122">
            <v>0</v>
          </cell>
        </row>
        <row r="123">
          <cell r="BI123">
            <v>0</v>
          </cell>
        </row>
        <row r="124">
          <cell r="BI124">
            <v>0</v>
          </cell>
        </row>
        <row r="125">
          <cell r="BI125">
            <v>0</v>
          </cell>
        </row>
        <row r="126">
          <cell r="BI126">
            <v>0</v>
          </cell>
        </row>
        <row r="127">
          <cell r="BI127">
            <v>0</v>
          </cell>
        </row>
        <row r="128">
          <cell r="BI128">
            <v>0</v>
          </cell>
        </row>
        <row r="129">
          <cell r="BI129">
            <v>0</v>
          </cell>
        </row>
        <row r="130">
          <cell r="BI130">
            <v>0</v>
          </cell>
        </row>
        <row r="131">
          <cell r="BI131">
            <v>0</v>
          </cell>
        </row>
        <row r="132">
          <cell r="BI132">
            <v>0</v>
          </cell>
        </row>
        <row r="133">
          <cell r="BI133">
            <v>0</v>
          </cell>
        </row>
        <row r="134">
          <cell r="BI134">
            <v>0</v>
          </cell>
        </row>
        <row r="135">
          <cell r="BI135">
            <v>0</v>
          </cell>
        </row>
        <row r="136">
          <cell r="BI136">
            <v>0</v>
          </cell>
        </row>
        <row r="137">
          <cell r="BI137">
            <v>0</v>
          </cell>
        </row>
        <row r="138">
          <cell r="BI138">
            <v>0</v>
          </cell>
        </row>
        <row r="139">
          <cell r="BI139">
            <v>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"/>
      <sheetName val="Sheet1"/>
      <sheetName val="INVOICE"/>
      <sheetName val="รายงานสรุปใบแจ้งหนี้"/>
    </sheetNames>
    <sheetDataSet>
      <sheetData sheetId="0">
        <row r="4">
          <cell r="B4" t="str">
            <v>คุณรดาภัค  พลคำแก้ว</v>
          </cell>
          <cell r="C4" t="str">
            <v>สำนักงานใหญ่</v>
          </cell>
          <cell r="E4" t="str">
            <v>474 บ้านสำคัญ หมู่ 10 ซอยบึงทับช้าง 23 ตำบลโคกสูง</v>
          </cell>
          <cell r="F4" t="str">
            <v>อำเภอเมือง จังหวัดนครราชสีมา 30310</v>
          </cell>
        </row>
        <row r="5">
          <cell r="B5" t="str">
            <v>นางสาวดวงกมล อิกำเหนิด</v>
          </cell>
          <cell r="C5" t="str">
            <v>สำนักงานใหญ่</v>
          </cell>
          <cell r="D5" t="str">
            <v>3510100605567</v>
          </cell>
          <cell r="E5" t="str">
            <v xml:space="preserve">50/2 หมู่ที่ 1 ตำบลห้วยยาง </v>
          </cell>
          <cell r="F5" t="str">
            <v>อำเภอบ้านธิ จังหวัดลำพูน</v>
          </cell>
        </row>
        <row r="6">
          <cell r="B6" t="str">
            <v>นางสาววริศรา  แสงศรี</v>
          </cell>
          <cell r="C6" t="str">
            <v>สำนักงานใหญ่</v>
          </cell>
          <cell r="E6" t="str">
            <v xml:space="preserve">71/5 หมู่ที่ 9  ตำบลคลองเปรง  อำเภอเมืองฉะเชิงเทรา </v>
          </cell>
          <cell r="F6" t="str">
            <v>จังหวัดฉะเชิงเทรา  24000</v>
          </cell>
        </row>
        <row r="7">
          <cell r="B7" t="str">
            <v>นิติบุคคลหมู่บ้านจัดสรร เนเบอร์โฮม</v>
          </cell>
          <cell r="C7" t="str">
            <v>สำนักงานใหญ่</v>
          </cell>
          <cell r="D7" t="str">
            <v>0994002053727</v>
          </cell>
          <cell r="E7" t="str">
            <v xml:space="preserve">39/999  ถนนสุขาภิบาล5 ซอย 82 แขวงสามวาตะวันตก  </v>
          </cell>
          <cell r="F7" t="str">
            <v>เขตคลองสามวา  กรุงเทพมหานคร</v>
          </cell>
        </row>
        <row r="8">
          <cell r="B8" t="str">
            <v>บริษัท  พัฒนานวัตกร จำกัด</v>
          </cell>
          <cell r="C8" t="str">
            <v>สำนักงานใหญ่</v>
          </cell>
          <cell r="D8" t="str">
            <v>0245559001684</v>
          </cell>
          <cell r="E8" t="str">
            <v>64/2 หมู่ที่ 7 ถนนบางปะกง-ฉะเชิงเทรา ตำบลท่าสะอ้าน</v>
          </cell>
          <cell r="F8" t="str">
            <v>อำเภอบางปะกง จังหวัดฉะเชิงเทรา</v>
          </cell>
        </row>
        <row r="9">
          <cell r="B9" t="str">
            <v>บริษัท กบินทร์ จำกัด</v>
          </cell>
          <cell r="C9" t="str">
            <v>สำนักงานใหญ่</v>
          </cell>
          <cell r="D9" t="str">
            <v>0105534021071</v>
          </cell>
          <cell r="E9" t="str">
            <v>222 หมู่ที่ 16 แขวงสวนหลวง</v>
          </cell>
          <cell r="F9" t="str">
            <v xml:space="preserve"> เขตพระโขนง กรุงเทพมหานคร</v>
          </cell>
        </row>
        <row r="10">
          <cell r="B10" t="str">
            <v>บริษัท กฤตเกล้า จำกัด</v>
          </cell>
          <cell r="C10" t="str">
            <v>สำนักงานใหญ่</v>
          </cell>
          <cell r="D10" t="str">
            <v>0125556015782</v>
          </cell>
          <cell r="E10" t="str">
            <v>344/1-2 หมู่ที่ 2 ตำบลสุรศักดิ์</v>
          </cell>
          <cell r="F10" t="str">
            <v>อำเภอศรีราชา จังหวัดชลบุรี 20110</v>
          </cell>
        </row>
        <row r="11">
          <cell r="B11" t="str">
            <v>บริษัท กฤตเกล้า ฟูดส์ แอนด์ มาร์เก็ตติ้ง จำกัด</v>
          </cell>
          <cell r="C11" t="str">
            <v>สำนักงานใหญ่</v>
          </cell>
          <cell r="D11" t="str">
            <v>0125557012086</v>
          </cell>
          <cell r="E11" t="str">
            <v>344/1-2 หมู่ที่ 2 ตำบลสุรศักดิ์</v>
          </cell>
          <cell r="F11" t="str">
            <v>อำเภอศรีราชา จังหวัดชลบุรี</v>
          </cell>
        </row>
        <row r="12">
          <cell r="B12" t="str">
            <v>บริษัท กู๊ดดริ๊งส์ จำกัด</v>
          </cell>
          <cell r="C12" t="str">
            <v>สำนักงานใหญ่</v>
          </cell>
          <cell r="D12" t="str">
            <v>0105545080031</v>
          </cell>
          <cell r="E12" t="str">
            <v>201/234 ซอยพหลโยธิน 54/1 แยก 4-12 (ม.อรุณนิเวศน์)</v>
          </cell>
          <cell r="F12" t="str">
            <v>แขวงคลองถนน เขตสายไหม กทม.</v>
          </cell>
        </row>
        <row r="13">
          <cell r="B13" t="str">
            <v>บริษัท โกล์ด พร็อพเพอร์ตี้ จำกัด</v>
          </cell>
          <cell r="C13" t="str">
            <v>สำนักงานใหญ่</v>
          </cell>
          <cell r="D13" t="str">
            <v>0135557020071</v>
          </cell>
          <cell r="E13" t="str">
            <v xml:space="preserve"> 199/156 หมู่บ้านเดอะเฟิร์ส โฮม ลำลูกกา คลอง 3 หมู่ที่ 3</v>
          </cell>
          <cell r="F13" t="str">
            <v>ต.คูคต อ.ลำลูกกา จ.ปทุมธานี</v>
          </cell>
        </row>
        <row r="14">
          <cell r="B14" t="str">
            <v>บริษัท เข็มทิศ ความสุข จำกัด</v>
          </cell>
          <cell r="C14" t="str">
            <v>สำนักงานใหญ่</v>
          </cell>
          <cell r="D14" t="str">
            <v>0245558002091</v>
          </cell>
          <cell r="E14" t="str">
            <v>64/2 หมู่ที่ 7 ถนนบางปะกง-ฉะเชิงเทรา ตำบลท่าสะอ้าน</v>
          </cell>
          <cell r="F14" t="str">
            <v>อำเภอบางปะกง จังหวัดฉะเชิงเทรา</v>
          </cell>
        </row>
        <row r="15">
          <cell r="B15" t="str">
            <v>บริษัท เข็มทิศ จิตใต้สำนึก จำกัด</v>
          </cell>
          <cell r="C15" t="str">
            <v>สำนักงานใหญ่</v>
          </cell>
          <cell r="D15" t="str">
            <v>0245556002612</v>
          </cell>
          <cell r="E15" t="str">
            <v>64/2 หมู่ที่ 7 ถนนบางปะกง-ฉะเชิงเทรา ตำบลท่าสะอ้าน</v>
          </cell>
          <cell r="F15" t="str">
            <v>อำเภอบางปะกง จังหวัดฉะเชิงเทรา</v>
          </cell>
        </row>
        <row r="16">
          <cell r="B16" t="str">
            <v>บริษัท เข็มทิศ ชีวิต จำกัด</v>
          </cell>
          <cell r="C16" t="str">
            <v>สำนักงานใหญ่</v>
          </cell>
          <cell r="D16" t="str">
            <v>0105551027189</v>
          </cell>
          <cell r="E16" t="str">
            <v>64/2 หมู่ที่ 7 ถนนบางปะกง-ฉะเชิงเทรา ตำบลท่าสะอ้าน</v>
          </cell>
          <cell r="F16" t="str">
            <v>อำเภอบางปะกง จังหวัดฉะเชิงเทรา</v>
          </cell>
        </row>
        <row r="17">
          <cell r="B17" t="str">
            <v>บริษัท เข็มทิศ ทีวี จำกัด</v>
          </cell>
          <cell r="C17" t="str">
            <v>สำนักงานใหญ่</v>
          </cell>
          <cell r="D17" t="str">
            <v>0105558192711</v>
          </cell>
          <cell r="E17" t="str">
            <v>83/66   ซอยลาดพร้าว 101  ซอย 46  (กิตติจิตต์)  แขวงคลองจั่น</v>
          </cell>
          <cell r="F17" t="str">
            <v>เขตบางกะปิ กรุงเทพมหานคร</v>
          </cell>
        </row>
        <row r="18">
          <cell r="B18" t="str">
            <v>บริษัท เข็มทิศ ปัญญา จำกัด</v>
          </cell>
          <cell r="C18" t="str">
            <v>สำนักงานใหญ่</v>
          </cell>
          <cell r="D18" t="str">
            <v>0105559015538</v>
          </cell>
          <cell r="E18" t="str">
            <v xml:space="preserve">64/2 หมู่ที่ 7 ถนนบางปะกง-ฉะเชิงเทรา ตำบลท่าสะอ้าน </v>
          </cell>
          <cell r="F18" t="str">
            <v>อำเภอบางปะกง จังหวัดฉะเชิงเทรา</v>
          </cell>
        </row>
        <row r="19">
          <cell r="B19" t="str">
            <v xml:space="preserve">บริษัท เข็มทิศเมตตา จำกัด </v>
          </cell>
          <cell r="C19" t="str">
            <v>สำนักงานใหญ่</v>
          </cell>
          <cell r="D19" t="str">
            <v>0245553001658</v>
          </cell>
          <cell r="E19" t="str">
            <v>64/2 หมู่ที่ 7 ถนนบางปะกง-ฉะเชิงเทรา ตำบลท่าสะอ้าน</v>
          </cell>
          <cell r="F19" t="str">
            <v>อำเภอบางปะกง จังหวัดฉะเชิงเทรา</v>
          </cell>
        </row>
        <row r="20">
          <cell r="B20" t="str">
            <v>บริษัท เข็มทิศวิลเลจ จำกัด</v>
          </cell>
          <cell r="C20" t="str">
            <v>สำนักงานใหญ่</v>
          </cell>
          <cell r="D20" t="str">
            <v>0105558178760</v>
          </cell>
          <cell r="E20" t="str">
            <v>64/2 หมู่ที่ 7 ถนนบางปะกง-ฉะเชิงเทรา ตำบลท่าสะอ้าน</v>
          </cell>
          <cell r="F20" t="str">
            <v>อำเภอบางปะกง จังหวัดฉะเชิงเทรา  10310</v>
          </cell>
        </row>
        <row r="21">
          <cell r="B21" t="str">
            <v>บริษัท เข็มทิศวิลเลจก่อสร้าง  จำกัด</v>
          </cell>
          <cell r="C21" t="str">
            <v>สำนักงานใหญ่</v>
          </cell>
          <cell r="D21" t="str">
            <v>0245559000530</v>
          </cell>
          <cell r="E21" t="str">
            <v xml:space="preserve">64/2 หมู่ที่ 7 ตำบลท่าสะอ้าน อำเภอบางปะกง </v>
          </cell>
          <cell r="F21" t="str">
            <v>จังหวัดฉะเชิงเทรา</v>
          </cell>
        </row>
        <row r="22">
          <cell r="B22" t="str">
            <v>บริษัท ครีเอเตอร์อินฟินิตี้  จำกัด</v>
          </cell>
          <cell r="C22" t="str">
            <v>สำนักงานใหญ่</v>
          </cell>
          <cell r="D22" t="str">
            <v>0105560199019</v>
          </cell>
          <cell r="E22" t="str">
            <v xml:space="preserve">152/229 ถนนเฉลิมพระเกียรติ ร.๙ แขวงหนองบอน </v>
          </cell>
          <cell r="F22" t="str">
            <v>เขตประเวศ  กรุงเทพมหานคร</v>
          </cell>
        </row>
        <row r="23">
          <cell r="B23" t="str">
            <v>บริษัท คันพัตซึ (ประเทศไทย) จำกัด</v>
          </cell>
          <cell r="C23" t="str">
            <v>สำนักงานใหญ่</v>
          </cell>
          <cell r="D23" t="str">
            <v>0105545078362</v>
          </cell>
          <cell r="E23" t="str">
            <v xml:space="preserve">700/493    หมู่ที่   7   ตำบลดอนหัวฬ่อ </v>
          </cell>
          <cell r="F23" t="str">
            <v>อำเภอเมืองชลบุรี จังหวัดชลบุรี</v>
          </cell>
        </row>
        <row r="24">
          <cell r="B24" t="str">
            <v>บริษัท เค เอส พี ออดิทติ้ง กรุ๊ป จำกัด</v>
          </cell>
          <cell r="C24" t="str">
            <v>สำนักงานใหญ่</v>
          </cell>
          <cell r="D24" t="str">
            <v>0105556012856</v>
          </cell>
          <cell r="E24" t="str">
            <v>32/8 ม. 1 ถ.สุขาภิบาล 5 ซอย 73 แขวงออเงิน</v>
          </cell>
          <cell r="F24" t="str">
            <v>เขตสายไหม กทม. 10220</v>
          </cell>
        </row>
        <row r="25">
          <cell r="B25" t="str">
            <v>บริษัท เค เอส พี แอคเคาท์ติ้ง กรุ๊ป จำกัด</v>
          </cell>
          <cell r="C25" t="str">
            <v>สำนักงานใหญ่</v>
          </cell>
          <cell r="D25" t="str">
            <v>0105556012848</v>
          </cell>
          <cell r="E25" t="str">
            <v>32/8 ม. 1 ถ.สุขาภิบาล 5 ซอย 73 แขวงออเงิน</v>
          </cell>
          <cell r="F25" t="str">
            <v>เขตสายไหม กทม. 10220</v>
          </cell>
        </row>
        <row r="26">
          <cell r="B26" t="str">
            <v>บริษัท เคดีซี เอ็ดดูเทนเมนท์</v>
          </cell>
          <cell r="C26" t="str">
            <v>สำนักงานใหญ่</v>
          </cell>
          <cell r="D26" t="str">
            <v>0105555181972</v>
          </cell>
          <cell r="E26" t="str">
            <v xml:space="preserve"> 111/6 ซอยสุขาภิบาล 5 ซอย 27 แขวงคลองถนน </v>
          </cell>
          <cell r="F26" t="str">
            <v>เขตสายไหม กรุงเทพมหานคร</v>
          </cell>
        </row>
        <row r="27">
          <cell r="B27" t="str">
            <v>บริษัท จง รวย ดี จำกัด</v>
          </cell>
          <cell r="C27" t="str">
            <v>สำนักงานใหญ่</v>
          </cell>
          <cell r="D27" t="str">
            <v>0125545010857</v>
          </cell>
          <cell r="E27" t="str">
            <v xml:space="preserve">16/1 ซอยกรุงเทพนนท์ 12 แยก 28 ตำบลบางเขน </v>
          </cell>
          <cell r="F27" t="str">
            <v>อำเภอเมืองนนทบุรี จังหวัดนนทบุรี</v>
          </cell>
        </row>
        <row r="28">
          <cell r="B28" t="str">
            <v>บริษัท เช เอ็นเตอร์ไพรซ์ (ประเทศไทย) จำกัด</v>
          </cell>
          <cell r="C28" t="str">
            <v>สำนักงานใหญ่</v>
          </cell>
          <cell r="D28" t="str">
            <v>0175558000103</v>
          </cell>
          <cell r="E28" t="str">
            <v xml:space="preserve">88 หมู่ที่ 12 ตำบลสิงห์ อำเภอบางระจัน </v>
          </cell>
          <cell r="F28" t="str">
            <v>จังหวัดสิงห์บุรี</v>
          </cell>
        </row>
        <row r="29">
          <cell r="B29" t="str">
            <v>บริษัท ซันซุโซลูชั่น จำกัด</v>
          </cell>
          <cell r="C29" t="str">
            <v>สำนักงานใหญ่</v>
          </cell>
          <cell r="D29" t="str">
            <v>0105560188408</v>
          </cell>
          <cell r="E29" t="str">
            <v>27 ซอยรามคำแหง 60 แยก 7 ( สวนสน 7 ) แขวงหัวหมาก</v>
          </cell>
          <cell r="F29" t="str">
            <v>เขตบางกะปิ  กรุงเทพมหานคร</v>
          </cell>
        </row>
        <row r="30">
          <cell r="B30" t="str">
            <v>บริษัท ซันน์สปอท จำกัด</v>
          </cell>
          <cell r="C30" t="str">
            <v>สำนักงานใหญ่</v>
          </cell>
          <cell r="D30" t="str">
            <v>0105550018542</v>
          </cell>
          <cell r="E30" t="str">
            <v xml:space="preserve">68 ซอยนาคนิวาส 11 ถนนนาคนิวาส แขวงลาดพร้าว </v>
          </cell>
          <cell r="F30" t="str">
            <v>เขตลาดพร้าว กรุงเทพมหานคร</v>
          </cell>
        </row>
        <row r="31">
          <cell r="B31" t="str">
            <v>บริษัท ซันฟา จำกัด</v>
          </cell>
          <cell r="C31" t="str">
            <v>สำนักงานใหญ่</v>
          </cell>
          <cell r="D31" t="str">
            <v>0105524027734</v>
          </cell>
          <cell r="E31" t="str">
            <v xml:space="preserve"> 48/5  ถนนปั้น  แขวงสีลม  เขตบางรัก  </v>
          </cell>
          <cell r="F31" t="str">
            <v>กรุงเทพมหานคร</v>
          </cell>
        </row>
        <row r="32">
          <cell r="B32" t="str">
            <v>บริษัท ซันฟา จำกัด</v>
          </cell>
          <cell r="C32" t="str">
            <v>สำนักงานใหญ่</v>
          </cell>
          <cell r="D32" t="str">
            <v>0105524027734</v>
          </cell>
          <cell r="E32" t="str">
            <v xml:space="preserve"> 48/5  ถนนปั้น  แขวงสีลม  เขตบางรัก  </v>
          </cell>
          <cell r="F32" t="str">
            <v>กรุงเทพมหานคร</v>
          </cell>
        </row>
        <row r="33">
          <cell r="B33" t="str">
            <v>บริษัท ซิลเวอร์รูทส์ จำกัด</v>
          </cell>
          <cell r="C33" t="str">
            <v>สำนักงานใหญ่</v>
          </cell>
          <cell r="D33" t="str">
            <v>0105550066580</v>
          </cell>
          <cell r="E33" t="str">
            <v xml:space="preserve">103 ซอยงามดูพลี ถนนนางลิ้นจี่ แขวงทุ่งมหาเมฆ </v>
          </cell>
          <cell r="F33" t="str">
            <v>เขตสาทร กรุงเทพมหานคร</v>
          </cell>
        </row>
        <row r="34">
          <cell r="B34" t="str">
            <v>บริษัท ซี เอส พี แมเนจเม้นท์ จำกัด</v>
          </cell>
          <cell r="C34" t="str">
            <v>สำนักงานใหญ่</v>
          </cell>
          <cell r="D34" t="str">
            <v>0105552044672</v>
          </cell>
          <cell r="E34" t="str">
            <v xml:space="preserve">53 ซอยสุขุมวิท 67 แขวงพระโขนงเหนือ เขตวัฒนา </v>
          </cell>
          <cell r="F34" t="str">
            <v>กรุงเทพมหานคร</v>
          </cell>
        </row>
        <row r="35">
          <cell r="B35" t="str">
            <v>บริษัท ซีจีเอป จำกัด</v>
          </cell>
          <cell r="C35" t="str">
            <v>สำนักงานใหญ่</v>
          </cell>
          <cell r="D35" t="str">
            <v>0135558019564</v>
          </cell>
          <cell r="E35" t="str">
            <v xml:space="preserve">1/727 หมู่ 17 ตำบลคูคต อำเภอลำลูกกา </v>
          </cell>
          <cell r="F35" t="str">
            <v>จังหวัดปทุมธานี</v>
          </cell>
        </row>
        <row r="36">
          <cell r="B36" t="str">
            <v>บริษัท ซู ไทย ซิง จำกัด</v>
          </cell>
          <cell r="C36" t="str">
            <v>สำนักงานใหญ่</v>
          </cell>
          <cell r="D36" t="str">
            <v>0125534002238</v>
          </cell>
          <cell r="E36" t="str">
            <v xml:space="preserve">16,18 ซอยกรุงเทพนนท์ 12 แยก 28  ตำบลบางเขน </v>
          </cell>
          <cell r="F36" t="str">
            <v>อำเภอเมืองนนทบุรี จังหวัดนนทบุรี</v>
          </cell>
        </row>
        <row r="37">
          <cell r="B37" t="str">
            <v>บริษัท เซย์ ไฮ เจแปนนิส ฟู้ด จำกัด</v>
          </cell>
          <cell r="C37" t="str">
            <v>สำนักงานใหญ่</v>
          </cell>
          <cell r="D37" t="str">
            <v>0105561041010</v>
          </cell>
          <cell r="E37" t="str">
            <v>89/37 ซอยร่วมมิตรพัฒนา แยก 1 แขวงท่าแร้ง</v>
          </cell>
          <cell r="F37" t="str">
            <v>เขตบางเขน กรุงเทพมหานคร</v>
          </cell>
        </row>
        <row r="38">
          <cell r="B38" t="str">
            <v>บริษัท โซโล ไอเซน จำกัด</v>
          </cell>
          <cell r="C38" t="str">
            <v>สำนักงานใหญ่</v>
          </cell>
          <cell r="D38" t="str">
            <v>0115558004222</v>
          </cell>
          <cell r="E38" t="str">
            <v xml:space="preserve">128/88 หมู่ที่ 4 ตำบลสำโรง อำเภอพระประแดง </v>
          </cell>
          <cell r="F38" t="str">
            <v>จังหวัดสมุทรปราการ</v>
          </cell>
        </row>
        <row r="39">
          <cell r="B39" t="str">
            <v>บริษัท ดับบลิวเคซี กรุ๊ป จำกัด</v>
          </cell>
          <cell r="C39" t="str">
            <v>สำนักงานใหญ่</v>
          </cell>
          <cell r="D39" t="str">
            <v>0105557177905</v>
          </cell>
          <cell r="E39" t="str">
            <v xml:space="preserve">762 ซอยลาดพร้าว 101/1 แยก 21 แขวงคลองจั่น </v>
          </cell>
          <cell r="F39" t="str">
            <v>เขตบางกะปิ กรุงเทพมหานคร</v>
          </cell>
        </row>
        <row r="40">
          <cell r="B40" t="str">
            <v>บริษัท ดี แอนด์ พี อินเตอร์ พลาสติก จำกัด</v>
          </cell>
          <cell r="C40" t="str">
            <v>สำนักงานใหญ่</v>
          </cell>
          <cell r="D40" t="str">
            <v>0745559001175</v>
          </cell>
          <cell r="E40" t="str">
            <v xml:space="preserve">35/361 หมู่ที่ 2 ตำบลบางน้ำจืด อำเภอเมืองสมุทรสาคร </v>
          </cell>
          <cell r="F40" t="str">
            <v>จังหวัดสมุทรสาคร</v>
          </cell>
        </row>
        <row r="41">
          <cell r="B41" t="str">
            <v>บริษัท ดี.เค.เอส.โฮลดิ้ง จำกัด</v>
          </cell>
          <cell r="C41" t="str">
            <v>สำนักงานใหญ่</v>
          </cell>
          <cell r="D41" t="str">
            <v>0105538101630</v>
          </cell>
          <cell r="E41" t="str">
            <v xml:space="preserve">13  ซอยรามคำแหง 64 ถนนรามคำแหง  หัวหมาก  เขตบางกะปิ </v>
          </cell>
          <cell r="F41" t="str">
            <v>กรุงเทพมหานคร</v>
          </cell>
        </row>
        <row r="42">
          <cell r="B42" t="str">
            <v>บริษัท ดี.พี.วินเนอร์ อินเตอร์เนชั่นแนล จำกัด</v>
          </cell>
          <cell r="C42" t="str">
            <v>สำนักงานใหญ่</v>
          </cell>
          <cell r="D42" t="str">
            <v>0745556005773</v>
          </cell>
          <cell r="E42" t="str">
            <v xml:space="preserve">35/351-2 หมู่ที่ 2 ถนนเอกชัย ต.บางน้ำจืด </v>
          </cell>
          <cell r="F42" t="str">
            <v>อ.เมืองสมุทรสาคร จ.สมุทรสาคร</v>
          </cell>
        </row>
        <row r="43">
          <cell r="B43" t="str">
            <v xml:space="preserve">บริษัท ดีดี เทค เทรดดิ้ง จำกัด  </v>
          </cell>
          <cell r="C43" t="str">
            <v>สำนักงานใหญ่</v>
          </cell>
          <cell r="D43" t="str">
            <v>0105554076393</v>
          </cell>
          <cell r="E43" t="str">
            <v xml:space="preserve">60/41   หมู่ 1 ถนนสุขาภิบาล 5 แขวงออเงิน </v>
          </cell>
          <cell r="F43" t="str">
            <v xml:space="preserve"> เขตสายไหม  กรุงเทพมหานคร</v>
          </cell>
        </row>
        <row r="44">
          <cell r="B44" t="str">
            <v>บริษัท ดีดีเดคอร์เรฑ จำกัด</v>
          </cell>
          <cell r="C44" t="str">
            <v>สำนักงานใหญ่</v>
          </cell>
          <cell r="D44" t="str">
            <v>0105558014066</v>
          </cell>
          <cell r="E44" t="str">
            <v xml:space="preserve">27/3 ซอยสุขาภิบาล 5 ซอย 90  ถนนสุขาภิบาล 5 </v>
          </cell>
          <cell r="F44" t="str">
            <v>แขวงออเงิน เขตสายไหม กรุงเทพมหานคร</v>
          </cell>
        </row>
        <row r="45">
          <cell r="B45" t="str">
            <v>บริษัท เดอะ ปริ้นเซส กรุ๊ป จำกัด</v>
          </cell>
          <cell r="C45" t="str">
            <v>สำนักงานใหญ่</v>
          </cell>
          <cell r="D45" t="str">
            <v>0605558001253</v>
          </cell>
          <cell r="E45" t="str">
            <v xml:space="preserve">47/350 อาคารคอนโดมิเนียมอุตสาหกรรม อาคารไคตัด ชั้นที่9 ถนนป๊อปปูล่า </v>
          </cell>
          <cell r="F45" t="str">
            <v>ต.บ้านใหม่ อ.ปากเกร็ด จ.นนทบุรี</v>
          </cell>
        </row>
        <row r="46">
          <cell r="B46" t="str">
            <v xml:space="preserve">บริษัท แดซลิง เรนโบว์  จำกัด  </v>
          </cell>
          <cell r="C46" t="str">
            <v>สำนักงานใหญ่</v>
          </cell>
          <cell r="D46" t="str">
            <v>0115560030286</v>
          </cell>
          <cell r="E46" t="str">
            <v xml:space="preserve">55/5 หมู่ที่ 9 ตำบลในคลองบางปลากด </v>
          </cell>
          <cell r="F46" t="str">
            <v>อำเภอพระสมุทรเจดีย์  จังหวัดสมุทรปราการ</v>
          </cell>
        </row>
        <row r="47">
          <cell r="B47" t="str">
            <v>บริษัท ทริปเปิล-ดี เทรดดิ้ง แอนด์ เอ็นจิเนียริ่ง จำกัด</v>
          </cell>
          <cell r="C47" t="str">
            <v>สำนักงานใหญ่</v>
          </cell>
          <cell r="D47" t="str">
            <v>0105554089215</v>
          </cell>
          <cell r="E47" t="str">
            <v xml:space="preserve">229/70 ซอยร่มเกล้า 15 ถนนร่มเกล้า แขวงแสนแสบ </v>
          </cell>
          <cell r="F47" t="str">
            <v>เขตมีนบุรี กรุงเทพมหานคร</v>
          </cell>
        </row>
        <row r="48">
          <cell r="B48" t="str">
            <v>บริษัท ทีมพูลเซอร์วิส จำกัด</v>
          </cell>
          <cell r="C48" t="str">
            <v>สำนักงานใหญ่</v>
          </cell>
          <cell r="D48" t="str">
            <v>0105560200491</v>
          </cell>
          <cell r="E48" t="str">
            <v xml:space="preserve">79/173 ถนนเพิ่มสิน แขวงออเงิน </v>
          </cell>
          <cell r="F48" t="str">
            <v>เขตสายไหม กรุงเทพมหานคร</v>
          </cell>
        </row>
        <row r="49">
          <cell r="B49" t="str">
            <v>บริษัท เท็น ไทย ดีเวลลอปเม้นท์ จำกัด</v>
          </cell>
          <cell r="C49" t="str">
            <v>สำนักงานใหญ่</v>
          </cell>
          <cell r="D49" t="str">
            <v>0125547009597</v>
          </cell>
          <cell r="E49" t="str">
            <v>403/76 ถนนสุคนธสวัสดิ์ แขวงลาดพร้าว</v>
          </cell>
          <cell r="F49" t="str">
            <v>เขตลาดพร้าว กรุงเทพมหานคร</v>
          </cell>
        </row>
        <row r="50">
          <cell r="B50" t="str">
            <v>บริษัท ไทคูณ  มาร์เก็ตติ้ง  เวิลด์วายด์ จำกัด</v>
          </cell>
          <cell r="C50" t="str">
            <v>สำนักงานใหญ่</v>
          </cell>
          <cell r="D50" t="str">
            <v>0105546037660</v>
          </cell>
          <cell r="E50" t="str">
            <v xml:space="preserve">26/7-8  ซอยสุขุมวิท 65 ถนนสุขุมวิท  แขวงพระโขนงเหนือ  </v>
          </cell>
          <cell r="F50" t="str">
            <v>เขตวัฒนา  กรุงเทพมหานคร</v>
          </cell>
        </row>
        <row r="51">
          <cell r="B51" t="str">
            <v>บริษัท ไทย ทริปเปิ้ลเอส พาร์ทแพค จำกัด</v>
          </cell>
          <cell r="C51" t="str">
            <v>สำนักงานใหญ่</v>
          </cell>
          <cell r="D51" t="str">
            <v>0105554002811</v>
          </cell>
          <cell r="E51" t="str">
            <v xml:space="preserve">20/49 ซอยจตุโชติ 4 แขวงออเงิน เขตสายไหม </v>
          </cell>
          <cell r="F51" t="str">
            <v>กรุงเทพมหานคร 10220</v>
          </cell>
        </row>
        <row r="52">
          <cell r="B52" t="str">
            <v>บริษัท ธันเดอร์ เกิร์ล จำกัด</v>
          </cell>
          <cell r="C52" t="str">
            <v>สำนักงานใหญ่</v>
          </cell>
          <cell r="D52" t="str">
            <v>0105556108233</v>
          </cell>
          <cell r="E52" t="str">
            <v xml:space="preserve">147 ซอยเพชรเกษม 92/1  แขวงบางแคเหนือ   </v>
          </cell>
          <cell r="F52" t="str">
            <v>เขตบางแค  กรุงเทพมหานคร</v>
          </cell>
        </row>
        <row r="53">
          <cell r="B53" t="str">
            <v>บริษัท ธาดาบัลลังก์ จำกัด</v>
          </cell>
          <cell r="C53" t="str">
            <v>สำนักงานใหญ่</v>
          </cell>
          <cell r="D53" t="str">
            <v>0125557021409</v>
          </cell>
          <cell r="E53" t="str">
            <v xml:space="preserve">53/1218 หมู่ที่ 5 ตำบลบางตลาด อำเภอปากเกร็ด </v>
          </cell>
          <cell r="F53" t="str">
            <v>จังหวัดนนทบุรี</v>
          </cell>
        </row>
        <row r="54">
          <cell r="B54" t="str">
            <v>บริษัท นครเคมี เทรดดิ้ง จำกัด</v>
          </cell>
          <cell r="C54" t="str">
            <v>สำนักงานใหญ่</v>
          </cell>
          <cell r="D54" t="str">
            <v>0105548061681</v>
          </cell>
          <cell r="E54" t="str">
            <v xml:space="preserve">12 ซอยสรณคมน์ 8(ทวีวัฒน์ 4) ถนนสรณคมน์ </v>
          </cell>
          <cell r="F54" t="str">
            <v>แขวงสีกัน เขตดอนเมือง กรุงเทพมหานคร</v>
          </cell>
        </row>
        <row r="55">
          <cell r="B55" t="str">
            <v>บริษัท นพพร จำกัด</v>
          </cell>
          <cell r="C55" t="str">
            <v>สำนักงานใหญ่</v>
          </cell>
          <cell r="D55" t="str">
            <v>0105553059690</v>
          </cell>
          <cell r="E55" t="str">
            <v xml:space="preserve">75/78 ซอยร่มเกล้า 1 ถนนร่มเกล้า แขวงแสนแสบ </v>
          </cell>
          <cell r="F55" t="str">
            <v>เขตมีนบุรี กรุงเทพมหานคร</v>
          </cell>
        </row>
        <row r="56">
          <cell r="B56" t="str">
            <v>บริษัท นัชชาวัตน์ จำกัด</v>
          </cell>
          <cell r="C56" t="str">
            <v>สำนักงานใหญ่</v>
          </cell>
          <cell r="D56" t="str">
            <v>0135555001630</v>
          </cell>
          <cell r="E56" t="str">
            <v xml:space="preserve">42/19 หมู่ที่ 5 ถนนเสมาฟ้าคราม ตำบลคูคต </v>
          </cell>
          <cell r="F56" t="str">
            <v>อำเภอลำลูกกา จังหวัดปทุมธานี</v>
          </cell>
        </row>
        <row r="57">
          <cell r="B57" t="str">
            <v>บริษัท นานโป โชไก (ประเทศไทย) จำกัด</v>
          </cell>
          <cell r="C57" t="str">
            <v>สำนักงานใหญ่</v>
          </cell>
          <cell r="D57" t="str">
            <v>0105542046907</v>
          </cell>
          <cell r="E57" t="str">
            <v xml:space="preserve">218 ซอยเพชรเกษม 63/4 แขวงบางแค เขตบางแค </v>
          </cell>
          <cell r="F57" t="str">
            <v>กรุงเทพมหานคร</v>
          </cell>
        </row>
        <row r="58">
          <cell r="B58" t="str">
            <v>บริษัท นานมีบุ๊คส์เลิร์นนิ่ง จำกัด</v>
          </cell>
          <cell r="C58" t="str">
            <v>สำนักงานใหญ่</v>
          </cell>
          <cell r="D58" t="str">
            <v>0105558045468</v>
          </cell>
          <cell r="E58" t="str">
            <v xml:space="preserve">61 อ.พาราไดซ์พาร์ค ชั้น 3  ห้อง 3A004  ถ.ศรีนครินทร์ </v>
          </cell>
          <cell r="F58" t="str">
            <v>หนองบอน เขตประเวศ กทม.</v>
          </cell>
        </row>
        <row r="59">
          <cell r="B59" t="str">
            <v>บริษัท นาวา เอสเตท จำกัด</v>
          </cell>
          <cell r="C59" t="str">
            <v>สำนักงานใหญ่</v>
          </cell>
          <cell r="D59" t="str">
            <v>0115560013845</v>
          </cell>
          <cell r="E59" t="str">
            <v xml:space="preserve">49  อาคารแพทโก้แลนด์ หมู่ 13 ถนนบางนา-ตราด ตำบลบางแก้ว </v>
          </cell>
          <cell r="F59" t="str">
            <v>อำเภอบางพลี จังหวัดสมุทรปราการ 10540</v>
          </cell>
        </row>
        <row r="60">
          <cell r="B60" t="str">
            <v xml:space="preserve">บริษัท เนเชอรัลเลเท็กซ์ แมทเทรส แอนด์ พิลโล จำกัด  </v>
          </cell>
          <cell r="C60" t="str">
            <v>สำนักงานใหญ่</v>
          </cell>
          <cell r="D60" t="str">
            <v>0205555034081</v>
          </cell>
          <cell r="E60" t="str">
            <v>90/57 หมู่ที่ 15 ต.บางแก้ว อ.บางพลี จ.สมุทรปราการ</v>
          </cell>
        </row>
        <row r="61">
          <cell r="B61" t="str">
            <v>บริษัท ไนน์ เว็ลธ์ ซัพพลายเทค จำกัด</v>
          </cell>
          <cell r="C61" t="str">
            <v>สำนักงานใหญ่</v>
          </cell>
          <cell r="D61" t="str">
            <v>0125560002711</v>
          </cell>
          <cell r="E61" t="str">
            <v xml:space="preserve">50/82  หมู่ที่ 5  ตำบลบางสีทอง  อำเภอบางกรวย  </v>
          </cell>
          <cell r="F61" t="str">
            <v xml:space="preserve">จังหวัดนนทบุรี </v>
          </cell>
        </row>
        <row r="62">
          <cell r="B62" t="str">
            <v>บริษัท บลิซซ่าส์ สปาร์ค จำกัด</v>
          </cell>
          <cell r="C62" t="str">
            <v>สำนักงานใหญ่</v>
          </cell>
          <cell r="D62" t="str">
            <v>0245555001850</v>
          </cell>
          <cell r="E62" t="str">
            <v xml:space="preserve">64/2 หมู่ที่ 7 ถนนบางปะกง-ฉะเชิงเทรา ตำบลท่าสะอ้าน </v>
          </cell>
          <cell r="F62" t="str">
            <v>อำเภอบางปะกง จังหวัดฉะเชิงเทรา</v>
          </cell>
        </row>
        <row r="63">
          <cell r="B63" t="str">
            <v>บริษัท บอลลูนนี่ จำกัด</v>
          </cell>
          <cell r="C63" t="str">
            <v>สำนักงานใหญ่</v>
          </cell>
          <cell r="D63" t="str">
            <v>0105556124549</v>
          </cell>
          <cell r="E63" t="str">
            <v xml:space="preserve">52/12 ซอยพหลโยธิน 45  ถนนพหลโยธิน   </v>
          </cell>
          <cell r="F63" t="str">
            <v>แขวงลาดยาว เขตจตุจักร  กรุงเทพมหานคร</v>
          </cell>
        </row>
        <row r="64">
          <cell r="B64" t="str">
            <v>บริษัท บ้านป๊อป แอนด์ แฟมิลี่ จำกัด</v>
          </cell>
          <cell r="C64" t="str">
            <v>สำนักงานใหญ่</v>
          </cell>
          <cell r="D64" t="str">
            <v xml:space="preserve"> 0105556061849</v>
          </cell>
          <cell r="E64" t="str">
            <v xml:space="preserve">108/69 ซอยสายไหม 74/1 แขวงสายไหม เขตสายไหม </v>
          </cell>
          <cell r="F64" t="str">
            <v>กรุงเทพมหานคร</v>
          </cell>
        </row>
        <row r="65">
          <cell r="B65" t="str">
            <v>บริษัท บิซคิด จำกัด</v>
          </cell>
          <cell r="C65" t="str">
            <v>สำนักงานใหญ่</v>
          </cell>
          <cell r="D65" t="str">
            <v>0135546000651</v>
          </cell>
          <cell r="E65" t="str">
            <v xml:space="preserve">50/330 หมู่ที่ 1 ถนนเสมาฟ้าคราม  ตำบลคูคต  </v>
          </cell>
          <cell r="F65" t="str">
            <v>อำเภอลำลูกกา จังหวัดปทุมธานี</v>
          </cell>
        </row>
        <row r="66">
          <cell r="B66" t="str">
            <v xml:space="preserve">บริษัท บีเคอาร์ อินดัสเทรียล พาร์ท จำกัด  </v>
          </cell>
          <cell r="C66" t="str">
            <v>สำนักงานใหญ่</v>
          </cell>
          <cell r="D66" t="str">
            <v>0115555007107</v>
          </cell>
          <cell r="E66" t="str">
            <v xml:space="preserve">98/87 หมู่ที่ 6 ถนนเทพารักษ์ ต.บางเมือง </v>
          </cell>
          <cell r="F66" t="str">
            <v>อ.เมืองสมุทรปราการ จ.สมุทรปราการ</v>
          </cell>
        </row>
        <row r="67">
          <cell r="B67" t="str">
            <v>บริษัท เบทเตอร์โมลด์ จำกัด</v>
          </cell>
          <cell r="C67" t="str">
            <v>สำนักงานใหญ่</v>
          </cell>
          <cell r="D67" t="str">
            <v>0135549004240</v>
          </cell>
          <cell r="E67" t="str">
            <v xml:space="preserve">199/186  หมู่ที่ 4  ตำบลรังสิต  อำเภอธัญบุรี  </v>
          </cell>
          <cell r="F67" t="str">
            <v>จังหวัดปทุมธานี</v>
          </cell>
        </row>
        <row r="68">
          <cell r="B68" t="str">
            <v>บริษัท แบร์ฮักโปรดักชั่น จำกัด</v>
          </cell>
          <cell r="C68" t="str">
            <v>สำนักงานใหญ่</v>
          </cell>
          <cell r="D68" t="str">
            <v>0105560032017</v>
          </cell>
          <cell r="E68" t="str">
            <v>152/229  ถนนเฉลิมพระเกียรติ ร.๙  แขวงหนองบอน</v>
          </cell>
          <cell r="F68" t="str">
            <v xml:space="preserve"> เขตประเวศ กรุงเทพมหานคร</v>
          </cell>
        </row>
        <row r="69">
          <cell r="B69" t="str">
            <v>บริษัท ไบรท์ คอนโด จำกัด</v>
          </cell>
          <cell r="C69" t="str">
            <v>สำนักงานใหญ่</v>
          </cell>
          <cell r="D69" t="str">
            <v>0105560107769</v>
          </cell>
          <cell r="E69" t="str">
            <v xml:space="preserve">227 ซอยอ่อนนุช 17 แยก 9 สวนหลวง </v>
          </cell>
          <cell r="F69" t="str">
            <v>เขตสวนหลวง กรุงเทพมหานคร</v>
          </cell>
        </row>
        <row r="70">
          <cell r="B70" t="str">
            <v>บริษัท ป้าแก้วไก่กรอบ จำกัด</v>
          </cell>
          <cell r="C70" t="str">
            <v>สำนักงานใหญ่</v>
          </cell>
          <cell r="D70" t="str">
            <v>0105561108734</v>
          </cell>
          <cell r="E70" t="str">
            <v>1634/1 ถนนลาดกระบัง แขวงลาดกระบัง</v>
          </cell>
          <cell r="F70" t="str">
            <v>เขตลาดกระบัง กรุงเทพมหานคร</v>
          </cell>
        </row>
        <row r="71">
          <cell r="B71" t="str">
            <v>บริษัท โปร เอ็กซิบิชั่น แพลนเนอร์ จำกัด</v>
          </cell>
          <cell r="C71" t="str">
            <v>สำนักงานใหญ่</v>
          </cell>
          <cell r="D71" t="str">
            <v xml:space="preserve"> 0105546026161</v>
          </cell>
          <cell r="E71" t="str">
            <v xml:space="preserve">1/2 หมู่ที่ 7 ตำบลโคกขาม อำเภอเมืองสมุทรสาคร </v>
          </cell>
          <cell r="F71" t="str">
            <v>จังหวัดสมุทรสาคร</v>
          </cell>
        </row>
        <row r="72">
          <cell r="B72" t="str">
            <v>บริษัท พรปิยะฌาน โลจิสติกส์ จำกัด</v>
          </cell>
          <cell r="C72" t="str">
            <v>สำนักงานใหญ่</v>
          </cell>
          <cell r="D72" t="str">
            <v>0105538144266</v>
          </cell>
          <cell r="E72" t="str">
            <v xml:space="preserve">1011 ชั้น 18 ห้อง 1803, 1804 ถนนพระราม 3 ช่องนนทรี  </v>
          </cell>
          <cell r="F72" t="str">
            <v>เขตยานนาวา กรุงเทพมหานคร</v>
          </cell>
        </row>
        <row r="73">
          <cell r="B73" t="str">
            <v>บริษัท พิบูลย์วิทย์ คอนโดทาวน์ จำกัด</v>
          </cell>
          <cell r="C73" t="str">
            <v>สำนักงานใหญ่</v>
          </cell>
          <cell r="D73" t="str">
            <v>0105545074341</v>
          </cell>
          <cell r="E73" t="str">
            <v xml:space="preserve"> 1   ซอยกำนันแม้น   1/1   ถนนเอกชัย   แขวงบางบอน</v>
          </cell>
          <cell r="F73" t="str">
            <v>เขตบางบอน    กรุงเทพมหานคร 10150</v>
          </cell>
        </row>
        <row r="74">
          <cell r="B74" t="str">
            <v>บริษัท พิบูลย์วิทย์ ทาวน์โฮม จำกัด</v>
          </cell>
          <cell r="C74" t="str">
            <v>สำนักงานใหญ่</v>
          </cell>
          <cell r="D74" t="str">
            <v>0105553141868</v>
          </cell>
          <cell r="E74" t="str">
            <v xml:space="preserve"> 1   ซอยกำนันแม้น   1/1   ถนนเอกชัย   แขวงบางบอน</v>
          </cell>
          <cell r="F74" t="str">
            <v>เขตบางบอน    กรุงเทพมหานคร 10150</v>
          </cell>
        </row>
        <row r="75">
          <cell r="B75" t="str">
            <v>บริษัท พี ควอลิตี้ แมชชีน พาร์ท จำกัด</v>
          </cell>
          <cell r="C75" t="str">
            <v>สำนักงานใหญ่</v>
          </cell>
          <cell r="D75" t="str">
            <v>0115543000820</v>
          </cell>
          <cell r="E75" t="str">
            <v>188/8-9 หมู่ที่ 1 ถนนเทพารักษ์ ตำบลบางเสาธง</v>
          </cell>
          <cell r="F75" t="str">
            <v>อำเภอบางเสาธง จังหวัดสมุทรปราการ</v>
          </cell>
        </row>
        <row r="76">
          <cell r="B76" t="str">
            <v>บริษัท พี เอ็ม แมททีเรียล จำกัด</v>
          </cell>
          <cell r="C76" t="str">
            <v>สำนักงานใหญ่</v>
          </cell>
          <cell r="D76" t="str">
            <v>0105559028290</v>
          </cell>
          <cell r="E76" t="str">
            <v xml:space="preserve">1/114 ซ.สุขาภิบาล 5 ซอย 41 แขวงออเงิน เขตสายไหม  </v>
          </cell>
          <cell r="F76" t="str">
            <v>กรุงเทพมหานคร</v>
          </cell>
        </row>
        <row r="77">
          <cell r="B77" t="str">
            <v>บริษัท พี.เอส.วี เคมีคอล จำกัด</v>
          </cell>
          <cell r="C77" t="str">
            <v>สำนักงานใหญ่</v>
          </cell>
          <cell r="D77" t="str">
            <v>0105534122322</v>
          </cell>
          <cell r="E77" t="str">
            <v>966/1 ซอยลาดพร้าว 47 ถนนลาดพร้าว แขวงสะพาน 2</v>
          </cell>
          <cell r="F77" t="str">
            <v>เขตวังทองหลาง  กรุงเทพมหานคร</v>
          </cell>
        </row>
        <row r="78">
          <cell r="B78" t="str">
            <v>บริษัท พี.แอนด์.แอล แมนูแฟคเตอร์ริ่ง จำกัด</v>
          </cell>
          <cell r="C78" t="str">
            <v>สำนักงานใหญ่</v>
          </cell>
          <cell r="D78" t="str">
            <v>0745542001410</v>
          </cell>
          <cell r="E78" t="str">
            <v xml:space="preserve">75/6,75/12-14  หมู่ที่ 7 ซอยศิริชัย ถนนพุทธมณฑลสาย 5 </v>
          </cell>
          <cell r="F78" t="str">
            <v>ตำบลไร่ขิง อ.สามพราน จ.นครปฐม</v>
          </cell>
        </row>
        <row r="79">
          <cell r="B79" t="str">
            <v xml:space="preserve">บริษัท พีเพิลสเปซ คอนซัลติง (ประเทศไทย) จำกัด  </v>
          </cell>
          <cell r="C79" t="str">
            <v>สำนักงานใหญ่</v>
          </cell>
          <cell r="D79" t="str">
            <v>0105549093196</v>
          </cell>
          <cell r="E79" t="str">
            <v xml:space="preserve">725 อาคารเมโทรโพลิศ ชั้น 18 ห้องเลขที่ 1805,1806 ถนนสุขุมวิท </v>
          </cell>
          <cell r="F79" t="str">
            <v>แขวงคลองตันเหนือ เขตวัฒนา กรุงเทพมหานคร</v>
          </cell>
        </row>
        <row r="80">
          <cell r="B80" t="str">
            <v>บริษัท แพคกิ้งไลน์ จำกัด</v>
          </cell>
          <cell r="C80" t="str">
            <v>สำนักงานใหญ่</v>
          </cell>
          <cell r="D80" t="str">
            <v>0745556003631</v>
          </cell>
          <cell r="E80" t="str">
            <v xml:space="preserve">37/4   หมู่ที่ 4   ถนนทุ่งสีทอง  ตำบลบางน้ำจืด </v>
          </cell>
          <cell r="F80" t="str">
            <v>อำเภอเมืองสมุทรสาคร  จังหวัดสมุทรสาคร</v>
          </cell>
        </row>
        <row r="81">
          <cell r="B81" t="str">
            <v>บริษัท ฟินฟิน เบเกอรี่ จำกัด</v>
          </cell>
          <cell r="C81" t="str">
            <v>สำนักงานใหญ่</v>
          </cell>
          <cell r="D81" t="str">
            <v>0105558157533</v>
          </cell>
          <cell r="E81" t="str">
            <v xml:space="preserve">35/125 ถนนประดิษฐ์มนูธรรม แขวงนวลจันทร์ เขตบึงกุ่ม </v>
          </cell>
          <cell r="F81" t="str">
            <v>กรุงเทพมหานคร</v>
          </cell>
        </row>
        <row r="82">
          <cell r="B82" t="str">
            <v>บริษัท ฟิวชั่น เทค จำกัด</v>
          </cell>
          <cell r="C82" t="str">
            <v>สำนักงานใหญ่</v>
          </cell>
          <cell r="D82" t="str">
            <v>0135548006834</v>
          </cell>
          <cell r="E82" t="str">
            <v xml:space="preserve">50/639 หมู่ที่ 1 ถนนลำลูกกา ตำบลคูคต </v>
          </cell>
          <cell r="F82" t="str">
            <v>อำเภอลำลูกกา จังหวัดปทุมธานี</v>
          </cell>
        </row>
        <row r="83">
          <cell r="B83" t="str">
            <v>บริษัท มนัส คอนโดทาวน์ จำกัด</v>
          </cell>
          <cell r="C83" t="str">
            <v>สำนักงานใหญ่</v>
          </cell>
          <cell r="D83" t="str">
            <v>0105538134261</v>
          </cell>
          <cell r="E83" t="str">
            <v xml:space="preserve"> 1   ซอยกำนันแม้น   1/1   ถนนเอกชัย   แขวงบางบอน</v>
          </cell>
          <cell r="F83" t="str">
            <v>เขตบางบอน    กรุงเทพมหานคร 10150</v>
          </cell>
        </row>
        <row r="84">
          <cell r="B84" t="str">
            <v>บริษัท มนัสวรพิบูลย์วิทย์ จำกัด</v>
          </cell>
          <cell r="C84" t="str">
            <v>สำนักงานใหญ่</v>
          </cell>
          <cell r="D84" t="str">
            <v>0105538085375</v>
          </cell>
          <cell r="E84" t="str">
            <v xml:space="preserve"> 1   ซอยกำนันแม้น   1/1   ถนนเอกชัย   แขวงบางบอน</v>
          </cell>
          <cell r="F84" t="str">
            <v>เขตบางบอน    กรุงเทพมหานคร 10150</v>
          </cell>
        </row>
        <row r="85">
          <cell r="B85" t="str">
            <v>บริษัท มาดาม ซีเลคชั่น จำกัด</v>
          </cell>
          <cell r="C85" t="str">
            <v>สำนักงานใหญ่</v>
          </cell>
          <cell r="D85" t="str">
            <v>0105560047669</v>
          </cell>
          <cell r="E85" t="str">
            <v xml:space="preserve">296/550 ถนนลาดพร้าว จอมพล </v>
          </cell>
          <cell r="F85" t="str">
            <v>เขตจตุจักร กรุงเทพมหานคร</v>
          </cell>
        </row>
        <row r="86">
          <cell r="B86" t="str">
            <v>บริษัท มารวย มหาทุน (ฉะเชิงเทรา) จำกัด</v>
          </cell>
          <cell r="C86" t="str">
            <v>สำนักงานใหญ่</v>
          </cell>
          <cell r="D86" t="str">
            <v>0245560001676</v>
          </cell>
          <cell r="E86" t="str">
            <v xml:space="preserve">107/5  หมู่ 3    ตำบลแสนภูดาษ   อำเภอบ้านโพธิ์  </v>
          </cell>
          <cell r="F86" t="str">
            <v>จังหวัดฉะเชิงเทรา  24140</v>
          </cell>
        </row>
        <row r="87">
          <cell r="B87" t="str">
            <v>บริษัท มารวย มหาทุน (ชลบุรี) จำกัด</v>
          </cell>
          <cell r="C87" t="str">
            <v>สำนักงานใหญ่</v>
          </cell>
          <cell r="D87" t="str">
            <v>0205560019222</v>
          </cell>
          <cell r="E87" t="str">
            <v xml:space="preserve">  62/5   ถนนบางแสน-อ่างศิลา  ตำบลแสนสุข   </v>
          </cell>
          <cell r="F87" t="str">
            <v>อำเภอเมืองชลบุรี  จังหวัดชลบุรี  20130</v>
          </cell>
        </row>
        <row r="88">
          <cell r="B88" t="str">
            <v>บริษัท มารวย มหาทุน จำกัด</v>
          </cell>
          <cell r="C88" t="str">
            <v>สำนักงานใหญ่</v>
          </cell>
          <cell r="D88" t="str">
            <v>0115560007845</v>
          </cell>
          <cell r="E88" t="str">
            <v xml:space="preserve">49   อาคารแพทโก้แลนด์  หมู่ที่ 13  ถนนบางนาตราด </v>
          </cell>
          <cell r="F88" t="str">
            <v>ตำบลบางแก้ว อำเภอบางพลี  จังหวัดสมุทรปราการ</v>
          </cell>
        </row>
        <row r="89">
          <cell r="B89" t="str">
            <v xml:space="preserve">บริษัท มาร์ส เอสเทติก  จำกัด  </v>
          </cell>
          <cell r="C89" t="str">
            <v>สำนักงานใหญ่</v>
          </cell>
          <cell r="D89" t="str">
            <v>0105560211451</v>
          </cell>
          <cell r="E89" t="str">
            <v xml:space="preserve">1873/13-14 ถนนพหลโยธิน แขวงลาดยาว </v>
          </cell>
          <cell r="F89" t="str">
            <v>เขตจตุจักร กรุงเทพมหานคร</v>
          </cell>
        </row>
        <row r="90">
          <cell r="B90" t="str">
            <v>บริษัท เม้าน์เท่น เอส.ที.วี จำกัด</v>
          </cell>
          <cell r="C90" t="str">
            <v>สำนักงานใหญ่</v>
          </cell>
          <cell r="D90" t="str">
            <v>0105533019609</v>
          </cell>
          <cell r="E90" t="str">
            <v>88/30 ถนนสายไหม แขวงสายไหม</v>
          </cell>
          <cell r="F90" t="str">
            <v>เขตสายไหม กรุงเทพมหานคร</v>
          </cell>
        </row>
        <row r="91">
          <cell r="B91" t="str">
            <v>บริษัท ยู โซเชียล ออโตเมชั่น จำกัด</v>
          </cell>
          <cell r="C91" t="str">
            <v>สำนักงานใหญ่</v>
          </cell>
          <cell r="D91" t="str">
            <v>0125555005112</v>
          </cell>
          <cell r="E91" t="str">
            <v xml:space="preserve">149/171 หมู่ที่ 1 ตำบลบ้านกลาง อำเภอเมืองปทุมธานี </v>
          </cell>
          <cell r="F91" t="str">
            <v>จังหวัดปทุมธานี</v>
          </cell>
        </row>
        <row r="92">
          <cell r="B92" t="str">
            <v>บริษัท รวยดี เจริญทรัพย์ จำกัด</v>
          </cell>
          <cell r="C92" t="str">
            <v>สำนักงานใหญ่</v>
          </cell>
          <cell r="D92" t="str">
            <v>0125560028176</v>
          </cell>
          <cell r="E92" t="str">
            <v>88/20 หมู่ที่ 11 ตำบลบางแม่นาง</v>
          </cell>
          <cell r="F92" t="str">
            <v>อำเภอบางใหญ่ จังหวัดนนทบุรี</v>
          </cell>
        </row>
        <row r="93">
          <cell r="B93" t="str">
            <v>บริษัท ฤทธิ์แห่งใจ จำกัด</v>
          </cell>
          <cell r="C93" t="str">
            <v>สำนักงานใหญ่</v>
          </cell>
          <cell r="D93" t="str">
            <v>0105559015554</v>
          </cell>
          <cell r="E93" t="str">
            <v xml:space="preserve">64/2 หมู่ที่ 7 ถนนบางปะกง-ฉะเชิงเทรา ตำบลท่าสะอ้าน </v>
          </cell>
          <cell r="F93" t="str">
            <v>อำเภอบางปะกง จังหวัดฉะเชิงเทรา</v>
          </cell>
        </row>
        <row r="94">
          <cell r="B94" t="str">
            <v>บริษัท ฤาชา ดีเวลลอปเมนท์ จำกัด</v>
          </cell>
          <cell r="C94" t="str">
            <v>สำนักงานใหญ่</v>
          </cell>
          <cell r="D94" t="str">
            <v>0125556003253</v>
          </cell>
          <cell r="E94" t="str">
            <v xml:space="preserve">488/46 ซอยติวานนท์ 55(ทองหล่อ) แขวงคลองตันเหนือ  </v>
          </cell>
          <cell r="F94" t="str">
            <v>เขตวัฒนา  กรุงเทพมหานคร</v>
          </cell>
        </row>
        <row r="95">
          <cell r="B95" t="str">
            <v>บริษัท ฤาชา แมนเนจเม้นท์ จำกัด</v>
          </cell>
          <cell r="C95" t="str">
            <v>สำนักงานใหญ่</v>
          </cell>
          <cell r="D95" t="str">
            <v>0125559021708</v>
          </cell>
          <cell r="E95" t="str">
            <v xml:space="preserve">488/46 ซอยติวานนท์ 55(ทองหล่อ) แขวงคลองตันเหนือ  </v>
          </cell>
          <cell r="F95" t="str">
            <v>เขตวัฒนา  กรุงเทพมหานคร</v>
          </cell>
        </row>
        <row r="96">
          <cell r="B96" t="str">
            <v>บริษัท ลาวา อินเตอร์เนชั่นแนล จำกัด</v>
          </cell>
          <cell r="C96" t="str">
            <v>สำนักงานใหญ่</v>
          </cell>
          <cell r="D96" t="str">
            <v>0105559048967</v>
          </cell>
          <cell r="E96" t="str">
            <v xml:space="preserve">33/4 เดอะไนน์ทาวเวอร์ ตึกเอ ห้อง ทีเอ็นเอ 03 ชั้น 23  </v>
          </cell>
          <cell r="F96" t="str">
            <v>ถนนพระราม 9   เขตห้วยขวาง แขวงห้วยขวาง กรุงเทพมหานคร</v>
          </cell>
        </row>
        <row r="97">
          <cell r="B97" t="str">
            <v>บริษัท โลตัส คริสตัล จำกัด</v>
          </cell>
          <cell r="C97" t="str">
            <v>สำนักงานใหญ่</v>
          </cell>
          <cell r="D97" t="str">
            <v>0105536114947</v>
          </cell>
          <cell r="E97" t="str">
            <v xml:space="preserve">161 หมู่ที่ 6 ตำบลนิคมพัฒนา  อำเภอนิคมพัฒนา </v>
          </cell>
          <cell r="F97" t="str">
            <v>จังหวัดระยอง</v>
          </cell>
        </row>
        <row r="98">
          <cell r="B98" t="str">
            <v>บริษัท โลตัส คริสตัล อินเตอร์เนชั่นแนล จำกัด</v>
          </cell>
          <cell r="C98" t="str">
            <v>สำนักงานใหญ่</v>
          </cell>
          <cell r="D98" t="str">
            <v>0105543038274</v>
          </cell>
          <cell r="E98" t="str">
            <v>161  หมู่ที่ 6 ตำบลนิคมพัฒนา  อำเภอนิคมพัฒนา</v>
          </cell>
          <cell r="F98" t="str">
            <v>จังหวัดระยอง</v>
          </cell>
        </row>
        <row r="99">
          <cell r="B99" t="str">
            <v>บริษัท ไลฟ์ คอมพาส จำกัด</v>
          </cell>
          <cell r="C99" t="str">
            <v>สำนักงานใหญ่</v>
          </cell>
          <cell r="D99" t="str">
            <v>0245559000921</v>
          </cell>
          <cell r="E99" t="str">
            <v xml:space="preserve">64/2 หมู่ที่ 7 ถนนบางปะกง-ฉะเชิงเทรา ตำบลท่าสะอ้าน </v>
          </cell>
          <cell r="F99" t="str">
            <v>อำเภอบางปะกง จังหวัดฉะเชิงเทรา</v>
          </cell>
        </row>
        <row r="100">
          <cell r="B100" t="str">
            <v>บริษัท ไลฟ์ คอมพาสช้อปปิ้ง จำกัด</v>
          </cell>
          <cell r="C100" t="str">
            <v>สำนักงานใหญ่</v>
          </cell>
          <cell r="D100" t="str">
            <v>0245559003113</v>
          </cell>
          <cell r="E100" t="str">
            <v>64/2 หมู่ที่ 7 ถนนบางปะกง-ฉะเชิงเทรา ตำบลท่าสะอ้าน</v>
          </cell>
          <cell r="F100" t="str">
            <v>อำเภอบางปะกง จังหวัดฉะเชิงเทรา</v>
          </cell>
        </row>
        <row r="101">
          <cell r="B101" t="str">
            <v>บริษัท ไลฟ์คอมพาสช้อปปิ้ง จำกัด</v>
          </cell>
          <cell r="C101" t="str">
            <v>สำนักงานใหญ่</v>
          </cell>
          <cell r="D101" t="str">
            <v>0245559003113</v>
          </cell>
          <cell r="E101" t="str">
            <v>64/2 หมู่ที่ 7 ถนนบางปะกง-ฉะเชิงเทรา ตำบลท่าสะอ้าน</v>
          </cell>
          <cell r="F101" t="str">
            <v>อำเภอบางปะกง จังหวัดฉะเชิงเทรา</v>
          </cell>
        </row>
        <row r="102">
          <cell r="B102" t="str">
            <v>บริษัท วรพิบูลย์วิทย์ จำกัด</v>
          </cell>
          <cell r="C102" t="str">
            <v>สำนักงานใหญ่</v>
          </cell>
          <cell r="D102" t="str">
            <v>0105535161127</v>
          </cell>
          <cell r="E102" t="str">
            <v xml:space="preserve"> 1   ซอยกำนันแม้น   1/1   ถนนเอกชัย   แขวงบางบอน</v>
          </cell>
          <cell r="F102" t="str">
            <v>เขตบางบอน    กรุงเทพมหานคร 10150</v>
          </cell>
        </row>
        <row r="103">
          <cell r="B103" t="str">
            <v>บริษัท วรพิบูลย์วิทย์ แมนชั่น จำกัด</v>
          </cell>
          <cell r="C103" t="str">
            <v>สำนักงานใหญ่</v>
          </cell>
          <cell r="D103" t="str">
            <v>0105537109939</v>
          </cell>
          <cell r="E103" t="str">
            <v xml:space="preserve"> 1   ซอยกำนันแม้น   1/1   ถนนเอกชัย   แขวงบางบอน</v>
          </cell>
          <cell r="F103" t="str">
            <v>เขตบางบอน    กรุงเทพมหานคร 10150</v>
          </cell>
        </row>
        <row r="104">
          <cell r="B104" t="str">
            <v>บริษัท วรรณรักษ์ เอสเตท จำกัด</v>
          </cell>
          <cell r="C104" t="str">
            <v>สำนักงานใหญ่</v>
          </cell>
          <cell r="D104" t="str">
            <v>0115560027862</v>
          </cell>
          <cell r="E104" t="str">
            <v xml:space="preserve">14/23  หมู่ที่  15  ตำบลบางแก้ว </v>
          </cell>
          <cell r="F104" t="str">
            <v>อำเภอบางพลี จังหวัดสมุทรปราการ</v>
          </cell>
        </row>
        <row r="105">
          <cell r="B105" t="str">
            <v>บริษัท วังสุภา  จำกัด</v>
          </cell>
          <cell r="C105" t="str">
            <v>สำนักงานใหญ่</v>
          </cell>
          <cell r="D105" t="str">
            <v>0105550049413</v>
          </cell>
          <cell r="E105" t="str">
            <v xml:space="preserve">51/33 หมู่ที่ 7 ถนนวัดเกาะ แขวงสายไหม เขตสายไหม </v>
          </cell>
          <cell r="F105" t="str">
            <v>กรุงเทพมหานคร</v>
          </cell>
        </row>
        <row r="106">
          <cell r="B106" t="str">
            <v>บริษัท วิชั่นไนน์คอนซัลแทนท์ จำกัด</v>
          </cell>
          <cell r="C106" t="str">
            <v>สำนักงานใหญ่</v>
          </cell>
          <cell r="D106" t="str">
            <v>0105558188111</v>
          </cell>
          <cell r="E106" t="str">
            <v xml:space="preserve">2/231  ซอยเพิ่มสิน 34   แขวงคลองถนน  เขตสายไหม </v>
          </cell>
          <cell r="F106" t="str">
            <v>กรุงเทพมหานคร  10220</v>
          </cell>
        </row>
        <row r="107">
          <cell r="B107" t="str">
            <v>บริษัท วิสดอม ครีเอชั่น จำกัด</v>
          </cell>
          <cell r="C107" t="str">
            <v>สำนักงานใหญ่</v>
          </cell>
          <cell r="D107" t="str">
            <v>0105557050247</v>
          </cell>
          <cell r="E107" t="str">
            <v xml:space="preserve">10 ซอยรามคำแหง 87 แขวงรามคำแหง เขตบางกะปิ </v>
          </cell>
          <cell r="F107" t="str">
            <v>กรุงเทพมหานคร</v>
          </cell>
        </row>
        <row r="108">
          <cell r="B108" t="str">
            <v>บริษัท วี.บี. อินเตอร์กรุ๊ป โปรเฟชชั่นแนล เซอร์วิส จำกัด</v>
          </cell>
          <cell r="C108" t="str">
            <v>สำนักงานใหญ่</v>
          </cell>
          <cell r="D108" t="str">
            <v>0105552088181</v>
          </cell>
          <cell r="E108" t="str">
            <v xml:space="preserve">164 ถนนพหลโยธิน 32 แขวงจันทรเกษม เขตจตุจักร </v>
          </cell>
          <cell r="F108" t="str">
            <v>กรุงเทพมหานคร</v>
          </cell>
        </row>
        <row r="109">
          <cell r="B109" t="str">
            <v>บริษัท วีเอส คอนซัลแตนท์ พลัส จำกัด</v>
          </cell>
          <cell r="C109" t="str">
            <v>สำนักงานใหญ่</v>
          </cell>
          <cell r="D109" t="str">
            <v>0105561103392</v>
          </cell>
          <cell r="E109" t="str">
            <v xml:space="preserve">126/35 ถ.ไทยรามัญ แขวงสามวาตะวันตก </v>
          </cell>
          <cell r="F109" t="str">
            <v>เขตคลองสามวา  กรุงเทพมหานคร 10510</v>
          </cell>
        </row>
        <row r="110">
          <cell r="B110" t="str">
            <v>บริษัท เวบเบอร์ อิเลคทริค จำกัด</v>
          </cell>
          <cell r="C110" t="str">
            <v>สำนักงานใหญ่</v>
          </cell>
          <cell r="D110" t="str">
            <v>0105550111925</v>
          </cell>
          <cell r="E110" t="str">
            <v xml:space="preserve">69/4 หมู่ที่ 1 ถนนศรีสมาน ตำบลบ้านใหม่ </v>
          </cell>
          <cell r="F110" t="str">
            <v xml:space="preserve">อำเภอปากเกร็ด จังหวัดนนทบุรี </v>
          </cell>
        </row>
        <row r="111">
          <cell r="B111" t="str">
            <v>บริษัท ศิริเทพ แอนด์ ซัน จำกัด</v>
          </cell>
          <cell r="C111" t="str">
            <v>สำนักงานใหญ่</v>
          </cell>
          <cell r="D111" t="str">
            <v>0135556014344</v>
          </cell>
          <cell r="E111" t="str">
            <v xml:space="preserve">78/301 หมู่ที่ 6 ตำบลบึงคำพร้อย อำเภอลำลูกกา </v>
          </cell>
          <cell r="F111" t="str">
            <v>จังหวัดปทุมธานี</v>
          </cell>
        </row>
        <row r="112">
          <cell r="B112" t="str">
            <v>บริษัท สเกตเทค จำกัด</v>
          </cell>
          <cell r="C112" t="str">
            <v>สำนักงานใหญ่</v>
          </cell>
          <cell r="D112" t="str">
            <v>0105558192011</v>
          </cell>
          <cell r="E112" t="str">
            <v xml:space="preserve">762 ซอยลาดพร้าว 101/1 แยก 21 แขวงคลองจั่น </v>
          </cell>
          <cell r="F112" t="str">
            <v>เขตบางกะปิ กรุงเทพมหานคร</v>
          </cell>
        </row>
        <row r="113">
          <cell r="B113" t="str">
            <v>บริษัท สปินช็อปปิ้ง จำกัด</v>
          </cell>
          <cell r="C113" t="str">
            <v>สำนักงานใหญ่</v>
          </cell>
          <cell r="D113" t="str">
            <v>0245559001153</v>
          </cell>
          <cell r="E113" t="str">
            <v xml:space="preserve">64/2 หมู่ที่ 7 ถนนบางปะกง-ฉะเชิงเทรา ตำบลท่าสะอ้าน </v>
          </cell>
          <cell r="F113" t="str">
            <v>อำเภอบางปะกง จังหวัดฉะเชิงเทรา</v>
          </cell>
        </row>
        <row r="114">
          <cell r="B114" t="str">
            <v>บริษัท สยามชัย ซัพพลายส์เทค (ไทยแลนด์) จำกัด</v>
          </cell>
          <cell r="C114" t="str">
            <v>สำนักงานใหญ่</v>
          </cell>
          <cell r="D114" t="str">
            <v>0165553000393</v>
          </cell>
          <cell r="E114" t="str">
            <v xml:space="preserve">1/69 ซอยหมู่บ้านชิชา แขวงท่าข้าม เขตบางขุนเทียน </v>
          </cell>
          <cell r="F114" t="str">
            <v>กรุงเทพมหานคร</v>
          </cell>
        </row>
        <row r="115">
          <cell r="B115" t="str">
            <v>บริษัท สยามมารีน ลิสซิ่ง จำกัด</v>
          </cell>
          <cell r="C115" t="str">
            <v>สำนักงานใหญ่</v>
          </cell>
          <cell r="D115" t="str">
            <v>0105558090994</v>
          </cell>
          <cell r="E115" t="str">
            <v xml:space="preserve">1011 ชั้น 18 ห้อง 1804 ถนนพระราม 3 แขวงช่องนนทรี </v>
          </cell>
          <cell r="F115" t="str">
            <v>เขตยานนาวา กรุงเทพมหานคร</v>
          </cell>
        </row>
        <row r="116">
          <cell r="B116" t="str">
            <v>บริษัท สวอนเลค จำกัด</v>
          </cell>
          <cell r="C116" t="str">
            <v>สำนักงานใหญ่</v>
          </cell>
          <cell r="D116" t="str">
            <v>0105557140262</v>
          </cell>
          <cell r="E116" t="str">
            <v xml:space="preserve">62 ซอยนาคนิวาส 11 ถนนนาคนิวาส แขวงลาดพร้าว </v>
          </cell>
          <cell r="F116" t="str">
            <v>เขตลาดพร้าว กรุงเทพมหานคร</v>
          </cell>
        </row>
        <row r="117">
          <cell r="B117" t="str">
            <v>บริษัท สัมมาอาชีพ จำกัด</v>
          </cell>
          <cell r="C117" t="str">
            <v>สำนักงานใหญ่</v>
          </cell>
          <cell r="D117" t="str">
            <v>0105559103917</v>
          </cell>
          <cell r="E117" t="str">
            <v xml:space="preserve">20/207 หมู่บ้านภัสสร 13 ซอย 16 หมู่ที่ 8 ถนนสุวินทวงศ์ </v>
          </cell>
          <cell r="F117" t="str">
            <v>แขวงลำผักชี เขตหนองจอก กรุงเทพมหานคร</v>
          </cell>
        </row>
        <row r="118">
          <cell r="B118" t="str">
            <v>บริษัท สิริ โพรเฟสชั่นนอล จำกัด</v>
          </cell>
          <cell r="C118" t="str">
            <v>สำนักงานใหญ่</v>
          </cell>
          <cell r="D118" t="str">
            <v>0105560123080</v>
          </cell>
          <cell r="E118" t="str">
            <v>89/71 ซอยนวมินทร์ 81 แยก 9-1 แขวงนวมินทร์</v>
          </cell>
          <cell r="F118" t="str">
            <v>เขตบึงกุ่ม กรุงเทพมหานคร</v>
          </cell>
        </row>
        <row r="119">
          <cell r="B119" t="str">
            <v>บริษัท สุราษ พาร์ท แอนด์ เซอร์วิสเซส จำกัด</v>
          </cell>
          <cell r="C119" t="str">
            <v>สำนักงานใหญ่</v>
          </cell>
          <cell r="D119" t="str">
            <v>0105557092322</v>
          </cell>
          <cell r="E119" t="str">
            <v xml:space="preserve">229/70 ซอยร่มเกล้า 15 แขวงแสนแสบ เขตมีนบุรี </v>
          </cell>
          <cell r="F119" t="str">
            <v>กรุงเทพมหานคร</v>
          </cell>
        </row>
        <row r="120">
          <cell r="B120" t="str">
            <v>บริษัท หนุ่ย ช่วย นุช จำกัด</v>
          </cell>
          <cell r="C120" t="str">
            <v>สำนักงานใหญ่</v>
          </cell>
          <cell r="D120" t="str">
            <v>0745554002114</v>
          </cell>
          <cell r="E120" t="str">
            <v xml:space="preserve">96/21 หมู่ที่ 6 ตำบลพันท้ายนรสิงห์ อำเภอเมืองสมุทรสาคร </v>
          </cell>
          <cell r="F120" t="str">
            <v xml:space="preserve">จังหวัดสมุทรสาคร </v>
          </cell>
        </row>
        <row r="121">
          <cell r="B121" t="str">
            <v>บริษัท เหยียนโย่ จำกัด</v>
          </cell>
          <cell r="C121" t="str">
            <v>สำนักงานใหญ่</v>
          </cell>
          <cell r="D121" t="str">
            <v>0105559150257</v>
          </cell>
          <cell r="E121" t="str">
            <v xml:space="preserve">669/1 ซอยพหลโยธิน 58 แยก 95 แขวงสายไหม </v>
          </cell>
          <cell r="F121" t="str">
            <v>เขตสายไหม กรุงเทพมหานคร</v>
          </cell>
        </row>
        <row r="122">
          <cell r="B122" t="str">
            <v>บริษัท อ.ยนต์เจริญมอเตอร์ จำกัด</v>
          </cell>
          <cell r="C122" t="str">
            <v>สำนักงานใหญ่</v>
          </cell>
          <cell r="D122" t="str">
            <v>0105559099090</v>
          </cell>
          <cell r="E122" t="str">
            <v xml:space="preserve">543 ถนนบำรุงเมือง  แขวงคลองมหานาค  </v>
          </cell>
          <cell r="F122" t="str">
            <v>เขตป้อมปราบศัตรูพ่าย กรุงเทพมหานคร</v>
          </cell>
        </row>
        <row r="123">
          <cell r="B123" t="str">
            <v>บริษัท อมรินทร์ อินโนเวชั่น จำกัด</v>
          </cell>
          <cell r="C123" t="str">
            <v>สำนักงานใหญ่</v>
          </cell>
          <cell r="E123" t="str">
            <v>37 ซอยวังเดิม 5 แขวงวัดอรุณ</v>
          </cell>
          <cell r="F123" t="str">
            <v>เขตบางกอกใหญ่ กรุงเทพมหานคร</v>
          </cell>
        </row>
        <row r="124">
          <cell r="B124" t="str">
            <v xml:space="preserve">บริษัท อาร์พีพี คอสโมเนชั่น จำกัด  </v>
          </cell>
          <cell r="C124" t="str">
            <v>สำนักงานใหญ่</v>
          </cell>
          <cell r="D124" t="str">
            <v>0105561041010</v>
          </cell>
          <cell r="E124" t="str">
            <v>888/42 ถนนสุขาภิบาล 5 แขวงออเงิน</v>
          </cell>
          <cell r="F124" t="str">
            <v>เขตสายไหม กรุงเทพมหานคร</v>
          </cell>
        </row>
        <row r="125">
          <cell r="B125" t="str">
            <v>บริษัท อินโน ชิเนติ จำกัด</v>
          </cell>
          <cell r="C125" t="str">
            <v>สำนักงานใหญ่</v>
          </cell>
          <cell r="D125" t="str">
            <v>0105555070411</v>
          </cell>
          <cell r="E125" t="str">
            <v xml:space="preserve">201/234 ซอยพหลโยธิน 54/1 แยก 4-12 (ม.อรุณนิเวศน์) </v>
          </cell>
          <cell r="F125" t="str">
            <v>แขวงคลองถนน เขตสายไหม กทม.</v>
          </cell>
        </row>
        <row r="126">
          <cell r="B126" t="str">
            <v xml:space="preserve">บริษัท อิลูชั่น จำกัด </v>
          </cell>
          <cell r="C126" t="str">
            <v>สำนักงานใหญ่</v>
          </cell>
          <cell r="D126" t="str">
            <v>0105556182026</v>
          </cell>
          <cell r="E126" t="str">
            <v xml:space="preserve">1/727 หมู่ที่ 17 ตำบลคูคต อำเภอลำลูกกา </v>
          </cell>
          <cell r="F126" t="str">
            <v>จังหวัดปทุมธานี</v>
          </cell>
        </row>
        <row r="127">
          <cell r="B127" t="str">
            <v>บริษัท อีจี เฮลท์ แอนด์ บิ้วตี้ จำกัด</v>
          </cell>
          <cell r="C127" t="str">
            <v>สำนักงานใหญ่</v>
          </cell>
          <cell r="D127" t="str">
            <v>0135561005854</v>
          </cell>
          <cell r="E127" t="str">
            <v xml:space="preserve">62/21 หมู่ 9 ตำบลลาดสวาย  </v>
          </cell>
          <cell r="F127" t="str">
            <v>อำเภอลำลูกกา จังหวัดปทุมธานี</v>
          </cell>
        </row>
        <row r="128">
          <cell r="B128" t="str">
            <v>บริษัท อีเทอร์นัล คอนสตรัคชั่น จำกัด</v>
          </cell>
          <cell r="C128" t="str">
            <v>สำนักงานใหญ่</v>
          </cell>
          <cell r="D128" t="str">
            <v>0105535130728</v>
          </cell>
          <cell r="E128" t="str">
            <v xml:space="preserve">39-39/1 หมู่ที่ 4 ตำบลบ้านซ่อง อำเภอพนมสารคาม </v>
          </cell>
          <cell r="F128" t="str">
            <v>จังหวัดฉะเชิงเทรา</v>
          </cell>
        </row>
        <row r="129">
          <cell r="B129" t="str">
            <v>บริษัท เอ็กซ์รี เอเชีย จำกัด</v>
          </cell>
          <cell r="C129" t="str">
            <v>สำนักงานใหญ่</v>
          </cell>
          <cell r="D129" t="str">
            <v>0105559008515</v>
          </cell>
          <cell r="E129" t="str">
            <v xml:space="preserve">218 ซอยเพชรเกษม 63/4 ถนนเพชรเกษม แขวงบางแค </v>
          </cell>
          <cell r="F129" t="str">
            <v>เขตบางแค กรุงเทพมหานคร</v>
          </cell>
        </row>
        <row r="130">
          <cell r="B130" t="str">
            <v>บริษัท เอเชีย เวลธ์ พลัส แมเนจเม้นท์ จำกัด</v>
          </cell>
          <cell r="C130" t="str">
            <v>สำนักงานใหญ่</v>
          </cell>
          <cell r="D130" t="str">
            <v>0115557022596</v>
          </cell>
          <cell r="E130" t="str">
            <v>14/23 หมู่ที่ 15 ตำบลบางแก้ว</v>
          </cell>
          <cell r="F130" t="str">
            <v>อำเภอบางพลี จังหวัดสมุทรปราการ</v>
          </cell>
        </row>
        <row r="131">
          <cell r="B131" t="str">
            <v>บริษัท เอเชี่ยน อควอเทค จำกัด</v>
          </cell>
          <cell r="C131" t="str">
            <v>สำนักงานใหญ่</v>
          </cell>
          <cell r="D131" t="str">
            <v>0225560000076</v>
          </cell>
          <cell r="E131" t="str">
            <v xml:space="preserve">4/590  หมู่ที่ 9   ตำบลท่าช้าง   </v>
          </cell>
          <cell r="F131" t="str">
            <v>อำเภอเมืองจันทบุรี  จังหวัดจันทบุรี</v>
          </cell>
        </row>
        <row r="132">
          <cell r="B132" t="str">
            <v>บริษัท เอ็ดดูลิงค์ จำกัด</v>
          </cell>
          <cell r="C132" t="str">
            <v>สำนักงานใหญ่</v>
          </cell>
          <cell r="D132" t="str">
            <v>0105560184101</v>
          </cell>
          <cell r="E132" t="str">
            <v xml:space="preserve">1000/9-10 อาคารลิเบอร์ตี้ พลาซ่า ชั้น 18 ซอยสุขุมวิท 55 (ทองหล่อ) </v>
          </cell>
          <cell r="F132" t="str">
            <v>แขวงคลองตันเหนือ  เขตวัฒนา กรุงเทพมหานคร</v>
          </cell>
        </row>
        <row r="133">
          <cell r="B133" t="str">
            <v>บริษัท เอ็มเอส โปรเซิร์ฟ จำกัด</v>
          </cell>
          <cell r="C133" t="str">
            <v>สำนักงานใหญ่</v>
          </cell>
          <cell r="D133" t="str">
            <v>0125554015467</v>
          </cell>
          <cell r="E133" t="str">
            <v xml:space="preserve">11 ซอยทรายทอง 10 ตำบลท่าทราย </v>
          </cell>
          <cell r="F133" t="str">
            <v>อำเภอเมืองนนทบุรี จังหวัดนนทบุรี</v>
          </cell>
        </row>
        <row r="134">
          <cell r="B134" t="str">
            <v>บริษัท เอส.ซี.อินฟินิต จำกัด</v>
          </cell>
          <cell r="C134" t="str">
            <v>สำนักงานใหญ่</v>
          </cell>
          <cell r="D134" t="str">
            <v>0105561058036</v>
          </cell>
          <cell r="E134" t="str">
            <v>8/1 ซอยทองหล่อ ถนนวิภาวดีรังสิต แขวงจอมพล</v>
          </cell>
          <cell r="F134" t="str">
            <v>เขตจตุจักร กรุงเทพมหานคร</v>
          </cell>
        </row>
        <row r="135">
          <cell r="B135" t="str">
            <v>บริษัท เอสทีดี  เซ็นเตอร์ จำกัด</v>
          </cell>
          <cell r="C135" t="str">
            <v>สำนักงานใหญ่</v>
          </cell>
          <cell r="D135" t="str">
            <v>0115554013456</v>
          </cell>
          <cell r="E135" t="str">
            <v>736/1 หมู่ที่ 6 ตำบลแพรกษา</v>
          </cell>
          <cell r="F135" t="str">
            <v xml:space="preserve"> อำเภอเมืองสมุทรปราการ จังหวัดสมุทรปราการ</v>
          </cell>
        </row>
        <row r="136">
          <cell r="B136" t="str">
            <v>บริษัท เอเอ็นเค คอนซัลแทนท์  จำกัด</v>
          </cell>
          <cell r="C136" t="str">
            <v>สำนักงานใหญ่</v>
          </cell>
          <cell r="D136" t="str">
            <v>0105561001719</v>
          </cell>
          <cell r="E136" t="str">
            <v xml:space="preserve">52   ชอยแบริ่ง 15  แขวงบางนา </v>
          </cell>
          <cell r="F136" t="str">
            <v>เขตบางนา กรุงเทพมหานคร</v>
          </cell>
        </row>
        <row r="137">
          <cell r="B137" t="str">
            <v>บริษัท แอดดิคท์ กรุ๊ป จำกัด</v>
          </cell>
          <cell r="C137" t="str">
            <v>สำนักงานใหญ่</v>
          </cell>
          <cell r="D137" t="str">
            <v>0205559013941</v>
          </cell>
          <cell r="E137" t="str">
            <v xml:space="preserve">344/1-2 หมู่บ้านโมเดิร์นทาวน์ หมู่ที่ 2 ต.สุรศักดิ์ </v>
          </cell>
          <cell r="F137" t="str">
            <v>อ. ศรีราชา จ.ชลบุรี</v>
          </cell>
        </row>
        <row r="138">
          <cell r="B138" t="str">
            <v>บริษัท แอดวานซ์ อินดัสทรี เทคโน แอนด์ เซอร์วิส จำกัด</v>
          </cell>
          <cell r="C138" t="str">
            <v>สำนักงานใหญ่</v>
          </cell>
          <cell r="D138" t="str">
            <v>0105545011471</v>
          </cell>
          <cell r="E138" t="str">
            <v xml:space="preserve">99/360 หมู่ที่ 3 ตำบลลาดสวาย อำเภอลำลูกกา </v>
          </cell>
          <cell r="F138" t="str">
            <v>จังหวัดปทุมธานี</v>
          </cell>
        </row>
        <row r="139">
          <cell r="B139" t="str">
            <v>บริษัท แอ๊ดวานซ์กรีนเซิร์ฟ จำกัด</v>
          </cell>
          <cell r="C139" t="str">
            <v>สำนักงานใหญ่</v>
          </cell>
          <cell r="D139" t="str">
            <v>0105546028962</v>
          </cell>
          <cell r="E139" t="str">
            <v xml:space="preserve">47 ซอยลาดพร้าว 134 (เทพทวี) ถนนลาดพร้าว แขวงคลองจั่น </v>
          </cell>
          <cell r="F139" t="str">
            <v>เขตบางกะปิ กรุงเทพมหานคร</v>
          </cell>
        </row>
        <row r="140">
          <cell r="B140" t="str">
            <v>บริษัท แอล เอส เอส พร็อพเพอร์ตี้ จำกัด</v>
          </cell>
          <cell r="C140" t="str">
            <v>สำนักงานใหญ่</v>
          </cell>
          <cell r="D140" t="str">
            <v>0125545010849</v>
          </cell>
          <cell r="E140" t="str">
            <v xml:space="preserve">18 ซอยกรุงเทพนนท์ 12 แยก 28 ตำบลบางเขน </v>
          </cell>
          <cell r="F140" t="str">
            <v>อำเภอเมืองนนทบุรี จังหวัดนนทบุรี</v>
          </cell>
        </row>
        <row r="141">
          <cell r="B141" t="str">
            <v>บริษัท ฮังกรี้ ชาบู จำกัด</v>
          </cell>
          <cell r="C141" t="str">
            <v>สำนักงานใหญ่</v>
          </cell>
          <cell r="D141" t="str">
            <v>0105560172480</v>
          </cell>
          <cell r="E141" t="str">
            <v xml:space="preserve">9/9 อาคาร เลอ เรส เพลส ห้องเลขที่ 9/9-4 แขวงออเงิน </v>
          </cell>
          <cell r="F141" t="str">
            <v>เขตสายไหม กรุงเทพมหานคร</v>
          </cell>
        </row>
        <row r="142">
          <cell r="B142" t="str">
            <v xml:space="preserve">พิพิธภัณฑ์โชคชัย-ปากช่อง </v>
          </cell>
          <cell r="C142" t="str">
            <v>สำนักงานใหญ่</v>
          </cell>
          <cell r="D142" t="str">
            <v>3130600224892</v>
          </cell>
          <cell r="E142" t="str">
            <v xml:space="preserve">172 หมู่ที่ 2 ตำบลหนองน้ำแดง อำเภอปากช่อง </v>
          </cell>
          <cell r="F142" t="str">
            <v>จังหวัดนครราชสีมา 30450</v>
          </cell>
        </row>
        <row r="143">
          <cell r="B143" t="str">
            <v>พิพิธภัณฑ์โชคชัย-รังสิต</v>
          </cell>
          <cell r="C143" t="str">
            <v>สำนักงานใหญ่</v>
          </cell>
          <cell r="D143" t="str">
            <v>3130600224892</v>
          </cell>
          <cell r="E143" t="str">
            <v xml:space="preserve">294 หมู่ที่ 8 ถนนวิภาวดีรังสิต ตำบลคูคต อำเภอลำลูกกา </v>
          </cell>
          <cell r="F143" t="str">
            <v>จังหวัดปทุมธานี</v>
          </cell>
        </row>
        <row r="144">
          <cell r="B144" t="str">
            <v>ร้านลูกชิ้นปลานายฉุ่ย</v>
          </cell>
          <cell r="C144" t="str">
            <v>สำนักงานใหญ่</v>
          </cell>
          <cell r="D144" t="str">
            <v>3101400672221</v>
          </cell>
          <cell r="E144" t="str">
            <v xml:space="preserve">30 ซ.พหลโยธิน 7 ถ.พหลโยธิน  แขวงสามเสนใน  </v>
          </cell>
          <cell r="F144" t="str">
            <v>เขตพญาไท  กรุงเทพมหานคร</v>
          </cell>
        </row>
        <row r="145">
          <cell r="B145" t="str">
            <v>สมาคมอุตสาหกรรมพลาสติกชีวภาพไทย</v>
          </cell>
          <cell r="C145" t="str">
            <v>สำนักงานใหญ่</v>
          </cell>
          <cell r="D145" t="str">
            <v>0109550000108</v>
          </cell>
          <cell r="E145" t="str">
            <v xml:space="preserve">86/6 ซอยตรีมิตร เอ ชั้น 31 ถนนพระราม 4 แขวงคลองเตย </v>
          </cell>
          <cell r="F145" t="str">
            <v>เขตคลองเตย กรุงเทพมหานคร</v>
          </cell>
        </row>
        <row r="146">
          <cell r="B146" t="str">
            <v>ห้างหุ้นส่วนจำกัด  พีเจ ฟู้ดเซอร์วิส</v>
          </cell>
          <cell r="C146" t="str">
            <v>สำนักงานใหญ่</v>
          </cell>
          <cell r="D146" t="str">
            <v>0163558000136</v>
          </cell>
          <cell r="E146" t="str">
            <v xml:space="preserve">17/2 หมู่ที่ 5 ตำบลดอนโพธิ์ อำเภอเมืองลพบุรี </v>
          </cell>
          <cell r="F146" t="str">
            <v>จังหวัดลพบุรี</v>
          </cell>
        </row>
        <row r="147">
          <cell r="B147" t="str">
            <v>ห้างหุ้นส่วนจำกัด 3เอช ครีเอชั่น</v>
          </cell>
          <cell r="C147" t="str">
            <v>สำนักงานใหญ่</v>
          </cell>
          <cell r="D147" t="str">
            <v>0103555044850</v>
          </cell>
          <cell r="E147" t="str">
            <v xml:space="preserve">122/81 หมู่ที่ 5 ตำบลบางกร่าง </v>
          </cell>
          <cell r="F147" t="str">
            <v>อำเภอเมืองนนทบุรี จังหวัดนนทบุรี</v>
          </cell>
        </row>
        <row r="148">
          <cell r="B148" t="str">
            <v>ห้างหุ้นส่วนจำกัด กล่องไทย</v>
          </cell>
          <cell r="C148" t="str">
            <v>สำนักงานใหญ่</v>
          </cell>
          <cell r="D148" t="str">
            <v>0103547015692</v>
          </cell>
          <cell r="E148" t="str">
            <v xml:space="preserve">12/15 หมู่ที่ 2 ถ.ลำลูกกาคลอง 11 ต.บึงทองหลาง </v>
          </cell>
          <cell r="F148" t="str">
            <v>อ.ลำลูกกา จ.ปทุมธานี</v>
          </cell>
        </row>
        <row r="149">
          <cell r="B149" t="str">
            <v>ห้างหุ้นส่วนจำกัด คอนเนอร์ แพ็ค</v>
          </cell>
          <cell r="C149" t="str">
            <v>สำนักงานใหญ่</v>
          </cell>
          <cell r="D149" t="str">
            <v>0103551022339</v>
          </cell>
          <cell r="E149" t="str">
            <v xml:space="preserve">1/146 หมู่ที่ 7 ตำบลโคกขาม อำเภอเมืองสมุทรสาคร </v>
          </cell>
          <cell r="F149" t="str">
            <v>จังหวัดสมุทรสาคร</v>
          </cell>
        </row>
        <row r="150">
          <cell r="B150" t="str">
            <v>ห้างหุ้นส่วนจำกัด ท้อพดีไซน์เฮ้าส์ซิ่งโปรดักส์</v>
          </cell>
          <cell r="C150" t="str">
            <v>สำนักงานใหญ่</v>
          </cell>
          <cell r="D150" t="str">
            <v>0103516023529</v>
          </cell>
          <cell r="E150" t="str">
            <v xml:space="preserve">3/99  หมู่ที่  7   ตำบลลาดสวาย  อำเภอลำลูกกา    </v>
          </cell>
          <cell r="F150" t="str">
            <v>จังหวัดปทุมธานี  12150</v>
          </cell>
        </row>
        <row r="151">
          <cell r="B151" t="str">
            <v>ห้างหุ้นส่วนจำกัด ธ.กิจรุ่งเรือง ก่อสร้าง</v>
          </cell>
          <cell r="C151" t="str">
            <v>สำนักงานใหญ่</v>
          </cell>
          <cell r="D151" t="str">
            <v>0123551006376</v>
          </cell>
          <cell r="E151" t="str">
            <v xml:space="preserve">40/361 หมู่ที่ 11 ถนนกาญจนาภิเษก ตำบลบางแม่นาง </v>
          </cell>
          <cell r="F151" t="str">
            <v>อำเภอบางใหญ่ จังหวัดนนทบุรี</v>
          </cell>
        </row>
        <row r="152">
          <cell r="B152" t="str">
            <v>ห้างหุ้นส่วนจำกัด พัทรเจริญพงศ์</v>
          </cell>
          <cell r="C152" t="str">
            <v>สำนักงานใหญ่</v>
          </cell>
          <cell r="D152" t="str">
            <v>0243557000662</v>
          </cell>
          <cell r="E152" t="str">
            <v xml:space="preserve">1/308 หมู่ที่ 14 ตำบลบางวัว อำเภอบางปะกง </v>
          </cell>
          <cell r="F152" t="str">
            <v>จังหวัดฉะเชิงเทรา</v>
          </cell>
        </row>
        <row r="153">
          <cell r="B153" t="str">
            <v xml:space="preserve">ห้างหุ้นส่วนจำกัด มีดี 168 </v>
          </cell>
          <cell r="C153" t="str">
            <v>สำนักงานใหญ่</v>
          </cell>
          <cell r="D153" t="str">
            <v>0123560000199</v>
          </cell>
          <cell r="E153" t="str">
            <v xml:space="preserve">63/60 หมู่ที่12 ตำบลบางแม่นาง </v>
          </cell>
          <cell r="F153" t="str">
            <v>อำเภอบางใหญ่ จังหวัดนนทบุรี</v>
          </cell>
        </row>
        <row r="154">
          <cell r="B154" t="str">
            <v>ห้างหุ้นส่วนจำกัด ริชชี่ เน็ทเวิร์ค</v>
          </cell>
          <cell r="C154" t="str">
            <v>สำนักงานใหญ่</v>
          </cell>
          <cell r="D154" t="str">
            <v>0103553028725</v>
          </cell>
          <cell r="E154" t="str">
            <v xml:space="preserve">17/1 ซอยวัชรพล 2 ถนนรามอินทรา แขวงท่าแร้ง </v>
          </cell>
          <cell r="F154" t="str">
            <v>เขตบางเขน กรุงเทพมหานคร</v>
          </cell>
        </row>
        <row r="155">
          <cell r="B155" t="str">
            <v>ห้างหุ้นส่วนจำกัด ลัค คอมมิวนิเคชั่น</v>
          </cell>
          <cell r="C155" t="str">
            <v>สำนักงานใหญ่</v>
          </cell>
          <cell r="D155" t="str">
            <v>0103557002411</v>
          </cell>
          <cell r="E155" t="str">
            <v xml:space="preserve">10 ซอยรามคำแหง 87 แขวงรามคำแหง เขตบางกะปิ </v>
          </cell>
          <cell r="F155" t="str">
            <v>กรุงเทพมหานคร</v>
          </cell>
        </row>
        <row r="156">
          <cell r="B156" t="str">
            <v>ห้างหุ้นส่วนจำกัด สปาร์คคลิง</v>
          </cell>
          <cell r="C156" t="str">
            <v>สำนักงานใหญ่</v>
          </cell>
          <cell r="D156" t="str">
            <v>0103550029712</v>
          </cell>
          <cell r="E156" t="str">
            <v xml:space="preserve">353/389 ถนนเทิดราชัน แขวงสีกัน </v>
          </cell>
          <cell r="F156" t="str">
            <v>เขตดอนเมือง กรุงเทพมหานคร</v>
          </cell>
        </row>
        <row r="157">
          <cell r="B157" t="str">
            <v>ห้างหุ้นส่วนจำกัด สมบูรณ์ทวี ทราฟฟิค</v>
          </cell>
          <cell r="C157" t="str">
            <v>สำนักงานใหญ่</v>
          </cell>
          <cell r="D157" t="str">
            <v>0133561003451</v>
          </cell>
          <cell r="E157" t="str">
            <v xml:space="preserve">100/541 หมู่ที่ 1 ตำบลคูคต </v>
          </cell>
          <cell r="F157" t="str">
            <v>อำเภอลำลูกกา จังหวัดปทุมธานี</v>
          </cell>
        </row>
        <row r="158">
          <cell r="B158" t="str">
            <v>ห้างหุ้นส่วนจำกัด สินตระกูลชัย</v>
          </cell>
          <cell r="C158" t="str">
            <v>สำนักงานใหญ่</v>
          </cell>
          <cell r="D158" t="str">
            <v>0103555022384</v>
          </cell>
          <cell r="E158" t="str">
            <v xml:space="preserve">508/28 ถนนสุคนธสวัสดิ์ แขวงลาดพร้าว </v>
          </cell>
          <cell r="F158" t="str">
            <v>เขตลาดพร้าว กรุงเทพมหานคร</v>
          </cell>
        </row>
        <row r="159">
          <cell r="B159" t="str">
            <v>ห้างหุ้นส่วนจำกัด อ.ยนต์ทรัคเซลล์</v>
          </cell>
          <cell r="C159" t="str">
            <v>สำนักงานใหญ่</v>
          </cell>
          <cell r="D159" t="str">
            <v>0103553048769</v>
          </cell>
          <cell r="E159" t="str">
            <v xml:space="preserve">73/53 ถนนพหลโยธิน ตำบลปากเพรียว </v>
          </cell>
          <cell r="F159" t="str">
            <v>อำเภอเมืองสระบุรี จังหวัดสระบุรี</v>
          </cell>
        </row>
        <row r="160">
          <cell r="B160" t="str">
            <v>ห้างหุ้นส่วนจำกัด อาศรมสารนาถ</v>
          </cell>
          <cell r="C160" t="str">
            <v>สำนักงานใหญ่</v>
          </cell>
          <cell r="D160" t="str">
            <v>0103547042118</v>
          </cell>
          <cell r="E160" t="str">
            <v xml:space="preserve">64/2 หมู่ที่ 7 ถนนบางปะกง-ฉะเชิงเทรา ตำบลท่าสะอ้าน </v>
          </cell>
          <cell r="F160" t="str">
            <v>อำเภอบางปะกง จังหวัดฉะเชิงเทรา</v>
          </cell>
        </row>
        <row r="161">
          <cell r="B161" t="str">
            <v xml:space="preserve">ห้างหุ้นส่วนจำกัด เอ็มบี ออโต้ พาร์ท </v>
          </cell>
          <cell r="C161" t="str">
            <v>สำนักงานใหญ่</v>
          </cell>
          <cell r="D161" t="str">
            <v>0103560014947</v>
          </cell>
          <cell r="E161" t="str">
            <v xml:space="preserve">38/263  ซอยสุขาภิบาล 5 ซอย 20  แยก 1 แขวงท่าแร้ง  </v>
          </cell>
          <cell r="F161" t="str">
            <v xml:space="preserve">เขตบางเขน  กรุงเทพมหานคร </v>
          </cell>
        </row>
        <row r="162">
          <cell r="B162" t="str">
            <v>ห้างหุ้นส่วนจำกัดสยามโทรฟี่</v>
          </cell>
          <cell r="C162" t="str">
            <v>สำนักงานใหญ่</v>
          </cell>
          <cell r="D162" t="str">
            <v>0103552012957</v>
          </cell>
          <cell r="E162" t="str">
            <v xml:space="preserve">451/174 ซอยสุวินทวงศ์ 11 ถนนสุวินทวงศ์  </v>
          </cell>
          <cell r="F162" t="str">
            <v>แขวงแสนแสบ  เขตมีนบุรี  กรุงเทพมหานคร</v>
          </cell>
        </row>
      </sheetData>
      <sheetData sheetId="1">
        <row r="3">
          <cell r="B3">
            <v>241701</v>
          </cell>
        </row>
        <row r="6">
          <cell r="A6">
            <v>1</v>
          </cell>
          <cell r="B6" t="str">
            <v>IV.6110-001</v>
          </cell>
          <cell r="C6">
            <v>241701</v>
          </cell>
          <cell r="D6" t="str">
            <v>บริษัท เข็มทิศวิลเลจ จำกัด</v>
          </cell>
          <cell r="E6" t="str">
            <v>สำนักงานใหญ่</v>
          </cell>
          <cell r="F6" t="str">
            <v>0105558178760</v>
          </cell>
          <cell r="G6">
            <v>1</v>
          </cell>
          <cell r="H6" t="str">
            <v>ค่าบริการที่ปรึกษาทางบัญชี ประจำเดือน ส.ค.  2561</v>
          </cell>
          <cell r="I6">
            <v>0</v>
          </cell>
          <cell r="J6" t="str">
            <v xml:space="preserve">อัตราค่าบริการ เดือนละ 45,000 บาท 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45000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45000</v>
          </cell>
          <cell r="BA6">
            <v>3150</v>
          </cell>
          <cell r="BB6">
            <v>48150</v>
          </cell>
          <cell r="BC6">
            <v>1350</v>
          </cell>
          <cell r="BD6" t="str">
            <v>64/2 หมู่ที่ 7 ถนนบางปะกง-ฉะเชิงเทรา ตำบลท่าสะอ้าน</v>
          </cell>
          <cell r="BE6" t="str">
            <v>อำเภอบางปะกง จังหวัดฉะเชิงเทรา  10310</v>
          </cell>
        </row>
        <row r="7">
          <cell r="A7">
            <v>2</v>
          </cell>
          <cell r="B7" t="str">
            <v>IV.6110-002</v>
          </cell>
          <cell r="C7">
            <v>241701</v>
          </cell>
          <cell r="D7" t="str">
            <v>บริษัท เอเชีย เวลธ์ พลัส แมเนจเม้นท์ จำกัด</v>
          </cell>
          <cell r="E7" t="str">
            <v>สำนักงานใหญ่</v>
          </cell>
          <cell r="F7" t="str">
            <v>0115557022596</v>
          </cell>
          <cell r="G7">
            <v>1</v>
          </cell>
          <cell r="H7" t="str">
            <v>ค่าบริการทำบัญชี ประจำเดือน ส.ค. 2561</v>
          </cell>
          <cell r="I7">
            <v>0</v>
          </cell>
          <cell r="J7" t="str">
            <v xml:space="preserve">อัตราค่าบริการ เดือนละ 18,000 บาท 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18000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18000</v>
          </cell>
          <cell r="BA7">
            <v>1260</v>
          </cell>
          <cell r="BB7">
            <v>19260</v>
          </cell>
          <cell r="BC7">
            <v>540</v>
          </cell>
          <cell r="BD7" t="str">
            <v>14/23 หมู่ที่ 15 ตำบลบางแก้ว</v>
          </cell>
          <cell r="BE7" t="str">
            <v>อำเภอบางพลี จังหวัดสมุทรปราการ</v>
          </cell>
        </row>
        <row r="8">
          <cell r="A8">
            <v>3</v>
          </cell>
          <cell r="B8" t="str">
            <v>IV.6110-003</v>
          </cell>
          <cell r="C8">
            <v>241702</v>
          </cell>
          <cell r="D8" t="str">
            <v>บริษัท เช เอ็นเตอร์ไพรซ์ (ประเทศไทย) จำกัด</v>
          </cell>
          <cell r="E8" t="str">
            <v>สำนักงานใหญ่</v>
          </cell>
          <cell r="F8" t="str">
            <v>0175558000103</v>
          </cell>
          <cell r="G8">
            <v>1</v>
          </cell>
          <cell r="H8" t="str">
            <v>ค่าบริการทำบัญชี ประจำเดือน ม.ค.-มิ.ย.. 2560</v>
          </cell>
          <cell r="I8">
            <v>0</v>
          </cell>
          <cell r="J8" t="str">
            <v xml:space="preserve">อัตราค่าบริการ เดือนละ 1,250 บาท 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7500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7500</v>
          </cell>
          <cell r="BA8">
            <v>525</v>
          </cell>
          <cell r="BB8">
            <v>8025</v>
          </cell>
          <cell r="BC8">
            <v>225</v>
          </cell>
          <cell r="BD8" t="str">
            <v xml:space="preserve">88 หมู่ที่ 12 ตำบลสิงห์ อำเภอบางระจัน </v>
          </cell>
          <cell r="BE8" t="str">
            <v>จังหวัดสิงห์บุรี</v>
          </cell>
        </row>
        <row r="9">
          <cell r="A9">
            <v>4</v>
          </cell>
          <cell r="B9" t="str">
            <v>IV.6110-004</v>
          </cell>
          <cell r="C9">
            <v>241702</v>
          </cell>
          <cell r="D9" t="str">
            <v>บริษัท เช เอ็นเตอร์ไพรซ์ (ประเทศไทย) จำกัด</v>
          </cell>
          <cell r="E9" t="str">
            <v>สำนักงานใหญ่</v>
          </cell>
          <cell r="F9" t="str">
            <v>0175558000103</v>
          </cell>
          <cell r="G9">
            <v>1</v>
          </cell>
          <cell r="H9" t="str">
            <v>ค่าบริการทำบัญชี ประจำเดือน ม.ค.-มิ.ย.. 2561</v>
          </cell>
          <cell r="I9">
            <v>0</v>
          </cell>
          <cell r="J9" t="str">
            <v xml:space="preserve">อัตราค่าบริการ เดือนละ 4,000 บาท 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24000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24000</v>
          </cell>
          <cell r="BA9">
            <v>1680</v>
          </cell>
          <cell r="BB9">
            <v>25680</v>
          </cell>
          <cell r="BC9">
            <v>720</v>
          </cell>
          <cell r="BD9" t="str">
            <v xml:space="preserve">88 หมู่ที่ 12 ตำบลสิงห์ อำเภอบางระจัน </v>
          </cell>
          <cell r="BE9" t="str">
            <v>จังหวัดสิงห์บุรี</v>
          </cell>
        </row>
        <row r="10">
          <cell r="A10">
            <v>5</v>
          </cell>
          <cell r="B10" t="str">
            <v>IV.6110-005</v>
          </cell>
          <cell r="C10">
            <v>241703</v>
          </cell>
          <cell r="D10" t="str">
            <v>พิพิธภัณฑ์โชคชัย-รังสิต</v>
          </cell>
          <cell r="E10" t="str">
            <v>สำนักงานใหญ่</v>
          </cell>
          <cell r="F10" t="str">
            <v>3130600224892</v>
          </cell>
          <cell r="G10">
            <v>1</v>
          </cell>
          <cell r="H10" t="str">
            <v>ค่าบริการทำบัญชี ประจำเดือน ส.ค. 2561</v>
          </cell>
          <cell r="I10">
            <v>0</v>
          </cell>
          <cell r="J10" t="str">
            <v xml:space="preserve">อัตราค่าบริการ เดือนละ 6,000 บาท 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6000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6000</v>
          </cell>
          <cell r="BA10">
            <v>420</v>
          </cell>
          <cell r="BB10">
            <v>6420</v>
          </cell>
          <cell r="BC10">
            <v>0</v>
          </cell>
          <cell r="BD10" t="str">
            <v xml:space="preserve">294 หมู่ที่ 8 ถนนวิภาวดีรังสิต ตำบลคูคต อำเภอลำลูกกา </v>
          </cell>
          <cell r="BE10" t="str">
            <v>จังหวัดปทุมธานี</v>
          </cell>
        </row>
        <row r="11">
          <cell r="A11">
            <v>6</v>
          </cell>
          <cell r="B11" t="str">
            <v>IV.6110-006</v>
          </cell>
          <cell r="C11">
            <v>241703</v>
          </cell>
          <cell r="D11" t="str">
            <v xml:space="preserve">พิพิธภัณฑ์โชคชัย-ปากช่อง </v>
          </cell>
          <cell r="E11" t="str">
            <v>สำนักงานใหญ่</v>
          </cell>
          <cell r="F11" t="str">
            <v>3130600224892</v>
          </cell>
          <cell r="G11">
            <v>1</v>
          </cell>
          <cell r="H11" t="str">
            <v>ค่าบริการทำบัญชี ประจำเดือน ส.ค. 2561</v>
          </cell>
          <cell r="I11">
            <v>0</v>
          </cell>
          <cell r="J11" t="str">
            <v xml:space="preserve">อัตราค่าบริการ เดือนละ 15,000 บาท 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15000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15000</v>
          </cell>
          <cell r="BA11">
            <v>1050</v>
          </cell>
          <cell r="BB11">
            <v>16050</v>
          </cell>
          <cell r="BC11">
            <v>0</v>
          </cell>
          <cell r="BD11" t="str">
            <v xml:space="preserve">172 หมู่ที่ 2 ตำบลหนองน้ำแดง อำเภอปากช่อง </v>
          </cell>
          <cell r="BE11" t="str">
            <v>จังหวัดนครราชสีมา 30450</v>
          </cell>
        </row>
        <row r="12">
          <cell r="A12">
            <v>7</v>
          </cell>
          <cell r="B12" t="str">
            <v>IV.6110-007</v>
          </cell>
          <cell r="C12">
            <v>241705</v>
          </cell>
          <cell r="D12" t="str">
            <v xml:space="preserve">บริษัท อาร์พีพี คอสโมเนชั่น จำกัด  </v>
          </cell>
          <cell r="E12" t="str">
            <v>สำนักงานใหญ่</v>
          </cell>
          <cell r="F12" t="str">
            <v>0105561041010</v>
          </cell>
          <cell r="G12">
            <v>1</v>
          </cell>
          <cell r="H12" t="str">
            <v>ค่าบริการ ขึ้นทะเบียนนายจ้าง และ ลูกจ้าง ของบริษัท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3000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3000</v>
          </cell>
          <cell r="BA12">
            <v>210</v>
          </cell>
          <cell r="BB12">
            <v>3210</v>
          </cell>
          <cell r="BC12">
            <v>90</v>
          </cell>
          <cell r="BD12" t="str">
            <v>888/42 ถนนสุขาภิบาล 5 แขวงออเงิน</v>
          </cell>
          <cell r="BE12" t="str">
            <v>เขตสายไหม กรุงเทพมหานคร</v>
          </cell>
        </row>
        <row r="13">
          <cell r="A13">
            <v>8</v>
          </cell>
          <cell r="B13" t="str">
            <v>IV.6110-008</v>
          </cell>
          <cell r="C13">
            <v>241708</v>
          </cell>
          <cell r="D13" t="str">
            <v>บริษัท วีเอส คอนซัลแตนท์ พลัส จำกัด</v>
          </cell>
          <cell r="E13" t="str">
            <v>สำนักงานใหญ่</v>
          </cell>
          <cell r="F13" t="str">
            <v>0105561103392</v>
          </cell>
          <cell r="G13">
            <v>1</v>
          </cell>
          <cell r="H13" t="str">
            <v>เสื้อยูนิฟอร์มหญิง Size M   (1 ตัว)</v>
          </cell>
          <cell r="I13">
            <v>0</v>
          </cell>
          <cell r="J13" t="str">
            <v>ตัวละ 260 บาท</v>
          </cell>
          <cell r="K13">
            <v>2</v>
          </cell>
          <cell r="L13" t="str">
            <v>เสือยูนิฟอร์มชาย Size L   (2 ตัว)</v>
          </cell>
          <cell r="M13">
            <v>0</v>
          </cell>
          <cell r="N13" t="str">
            <v>ตัวละ 260 บาท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260</v>
          </cell>
          <cell r="AV13">
            <v>0</v>
          </cell>
          <cell r="AW13">
            <v>520</v>
          </cell>
          <cell r="AX13">
            <v>0</v>
          </cell>
          <cell r="AY13">
            <v>0</v>
          </cell>
          <cell r="AZ13">
            <v>780</v>
          </cell>
          <cell r="BA13">
            <v>54.6</v>
          </cell>
          <cell r="BB13">
            <v>834.6</v>
          </cell>
          <cell r="BC13">
            <v>0</v>
          </cell>
          <cell r="BD13" t="str">
            <v xml:space="preserve">126/35 ถ.ไทยรามัญ แขวงสามวาตะวันตก </v>
          </cell>
          <cell r="BE13" t="str">
            <v>เขตคลองสามวา  กรุงเทพมหานคร 10510</v>
          </cell>
        </row>
        <row r="14">
          <cell r="A14">
            <v>9</v>
          </cell>
          <cell r="B14" t="str">
            <v>IV.6110-009</v>
          </cell>
          <cell r="C14">
            <v>241710</v>
          </cell>
          <cell r="D14" t="str">
            <v>นางสาววริศรา  แสงศรี</v>
          </cell>
          <cell r="E14" t="str">
            <v>สำนักงานใหญ่</v>
          </cell>
          <cell r="F14">
            <v>0</v>
          </cell>
          <cell r="G14">
            <v>0</v>
          </cell>
          <cell r="H14" t="str">
            <v>ค่าอบรมบัญชี "ครบเครื่องเริ่องบัญชี"</v>
          </cell>
          <cell r="I14">
            <v>1</v>
          </cell>
          <cell r="J14" t="str">
            <v>วันที่ 18 พ.ย. 2561 หัวข้อบัญชีเกี่ยวกับสินค้าคงเหลือและคำนวนต้นทุนสินค้า</v>
          </cell>
          <cell r="K14">
            <v>2</v>
          </cell>
          <cell r="L14" t="str">
            <v>วันที่ 25 พ.ย. 2561 หัวข้อการปิดงบการเงิน และ กระทบยอดบัญชี</v>
          </cell>
          <cell r="M14">
            <v>3</v>
          </cell>
          <cell r="N14" t="str">
            <v>วันที่ 2 ธ.ค. 2561 หัวข้อการจัดทำแบบภงด.51 และ ภงด.50</v>
          </cell>
          <cell r="O14">
            <v>4</v>
          </cell>
          <cell r="P14" t="str">
            <v xml:space="preserve">วันที่ 16 ธ.ค. 2561 การยื่นงบการเงิน E-filing  </v>
          </cell>
          <cell r="Q14">
            <v>0</v>
          </cell>
          <cell r="R14" t="str">
            <v>วันละ 3,500 บาท จำนวน 4 วัน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14000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14000</v>
          </cell>
          <cell r="BA14">
            <v>980</v>
          </cell>
          <cell r="BB14">
            <v>14980</v>
          </cell>
          <cell r="BC14">
            <v>0</v>
          </cell>
          <cell r="BD14" t="str">
            <v xml:space="preserve">71/5 หมู่ที่ 9  ตำบลคลองเปรง  อำเภอเมืองฉะเชิงเทรา </v>
          </cell>
          <cell r="BE14" t="str">
            <v>จังหวัดฉะเชิงเทรา  24000</v>
          </cell>
        </row>
        <row r="15">
          <cell r="A15">
            <v>10</v>
          </cell>
          <cell r="B15" t="str">
            <v>IV.6110-010</v>
          </cell>
          <cell r="C15">
            <v>241710</v>
          </cell>
          <cell r="D15" t="str">
            <v>บริษัท กฤตเกล้า จำกัด</v>
          </cell>
          <cell r="E15" t="str">
            <v>สำนักงานใหญ่</v>
          </cell>
          <cell r="F15" t="str">
            <v>0125556015782</v>
          </cell>
          <cell r="G15">
            <v>1</v>
          </cell>
          <cell r="H15" t="str">
            <v>ค่าบริการทำบัญชี ประจำเดือน ก.ย. 2561</v>
          </cell>
          <cell r="I15">
            <v>0</v>
          </cell>
          <cell r="J15" t="str">
            <v>อัตราค่าบริการ เดือนละ 6,000 บาท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6000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6000</v>
          </cell>
          <cell r="BA15">
            <v>420</v>
          </cell>
          <cell r="BB15">
            <v>6420</v>
          </cell>
          <cell r="BC15">
            <v>180</v>
          </cell>
          <cell r="BD15" t="str">
            <v>344/1-2 หมู่ที่ 2 ตำบลสุรศักดิ์</v>
          </cell>
          <cell r="BE15" t="str">
            <v>อำเภอศรีราชา จังหวัดชลบุรี 20110</v>
          </cell>
        </row>
        <row r="16">
          <cell r="A16">
            <v>11</v>
          </cell>
          <cell r="B16" t="str">
            <v>IV.6110-011</v>
          </cell>
          <cell r="C16">
            <v>241710</v>
          </cell>
          <cell r="D16" t="str">
            <v>บริษัท กฤตเกล้า ฟูดส์ แอนด์ มาร์เก็ตติ้ง จำกัด</v>
          </cell>
          <cell r="E16" t="str">
            <v>สำนักงานใหญ่</v>
          </cell>
          <cell r="F16" t="str">
            <v>0125557012086</v>
          </cell>
          <cell r="G16">
            <v>1</v>
          </cell>
          <cell r="H16" t="str">
            <v>ค่าบริการทำบัญชี ประจำเดือน ก.ย. 2561</v>
          </cell>
          <cell r="I16">
            <v>0</v>
          </cell>
          <cell r="J16" t="str">
            <v>อัตราค่าบริการ เดือนละ 7,500 บาท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7500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7500</v>
          </cell>
          <cell r="BA16">
            <v>525</v>
          </cell>
          <cell r="BB16">
            <v>8025</v>
          </cell>
          <cell r="BC16">
            <v>225</v>
          </cell>
          <cell r="BD16" t="str">
            <v>344/1-2 หมู่ที่ 2 ตำบลสุรศักดิ์</v>
          </cell>
          <cell r="BE16" t="str">
            <v>อำเภอศรีราชา จังหวัดชลบุรี</v>
          </cell>
        </row>
        <row r="17">
          <cell r="A17">
            <v>12</v>
          </cell>
          <cell r="B17" t="str">
            <v>IV.6110-012</v>
          </cell>
          <cell r="C17">
            <v>241710</v>
          </cell>
          <cell r="D17" t="str">
            <v>บริษัท กู๊ดดริ๊งส์ จำกัด</v>
          </cell>
          <cell r="E17" t="str">
            <v>สำนักงานใหญ่</v>
          </cell>
          <cell r="F17" t="str">
            <v>0105545080031</v>
          </cell>
          <cell r="G17">
            <v>1</v>
          </cell>
          <cell r="H17" t="str">
            <v>ค่าบริการทำบัญชี ประจำเดือน ก.ย. 2561</v>
          </cell>
          <cell r="I17">
            <v>0</v>
          </cell>
          <cell r="J17" t="str">
            <v xml:space="preserve">อัตราค่าบริการ เดือนละ 10,000 บาท 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10000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10000</v>
          </cell>
          <cell r="BA17">
            <v>700</v>
          </cell>
          <cell r="BB17">
            <v>10700</v>
          </cell>
          <cell r="BC17">
            <v>300</v>
          </cell>
          <cell r="BD17" t="str">
            <v>201/234 ซอยพหลโยธิน 54/1 แยก 4-12 (ม.อรุณนิเวศน์)</v>
          </cell>
          <cell r="BE17" t="str">
            <v>แขวงคลองถนน เขตสายไหม กทม.</v>
          </cell>
        </row>
        <row r="18">
          <cell r="A18">
            <v>13</v>
          </cell>
          <cell r="B18" t="str">
            <v>IV.6110-013</v>
          </cell>
          <cell r="C18">
            <v>241710</v>
          </cell>
          <cell r="D18" t="str">
            <v>บริษัท ครีเอเตอร์อินฟินิตี้  จำกัด</v>
          </cell>
          <cell r="E18" t="str">
            <v>สำนักงานใหญ่</v>
          </cell>
          <cell r="F18" t="str">
            <v>0105560199019</v>
          </cell>
          <cell r="G18">
            <v>1</v>
          </cell>
          <cell r="H18" t="str">
            <v>ค่าบริการจัดทำบัญชี รอบบัญชี ปี 2561</v>
          </cell>
          <cell r="I18">
            <v>2</v>
          </cell>
          <cell r="J18" t="str">
            <v>ค่าบริการจดเลิกบริษัท</v>
          </cell>
          <cell r="K18">
            <v>3</v>
          </cell>
          <cell r="L18" t="str">
            <v>ค่าบริการสอบบัญชี ณ วันจดเลิกบริษัท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10000</v>
          </cell>
          <cell r="AV18">
            <v>8000</v>
          </cell>
          <cell r="AW18">
            <v>7000</v>
          </cell>
          <cell r="AX18">
            <v>0</v>
          </cell>
          <cell r="AY18">
            <v>0</v>
          </cell>
          <cell r="AZ18">
            <v>25000</v>
          </cell>
          <cell r="BA18">
            <v>1750</v>
          </cell>
          <cell r="BB18">
            <v>26750</v>
          </cell>
          <cell r="BC18">
            <v>750</v>
          </cell>
          <cell r="BD18" t="str">
            <v xml:space="preserve">152/229 ถนนเฉลิมพระเกียรติ ร.๙ แขวงหนองบอน </v>
          </cell>
          <cell r="BE18" t="str">
            <v>เขตประเวศ  กรุงเทพมหานคร</v>
          </cell>
        </row>
        <row r="19">
          <cell r="A19">
            <v>14</v>
          </cell>
          <cell r="B19" t="str">
            <v>IV.6110-014</v>
          </cell>
          <cell r="C19">
            <v>241710</v>
          </cell>
          <cell r="D19" t="str">
            <v>บริษัท ดี.พี.วินเนอร์ อินเตอร์เนชั่นแนล จำกัด</v>
          </cell>
          <cell r="E19" t="str">
            <v>สำนักงานใหญ่</v>
          </cell>
          <cell r="F19" t="str">
            <v>0745556005773</v>
          </cell>
          <cell r="G19">
            <v>1</v>
          </cell>
          <cell r="H19" t="str">
            <v>ค่าบริการทำบัญชี ประจำเดือน ก.ค.-ส.ค. 2561</v>
          </cell>
          <cell r="I19">
            <v>0</v>
          </cell>
          <cell r="J19" t="str">
            <v xml:space="preserve">อัตราค่าบริการ เดือนละ 7,000 บาท 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14000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14000</v>
          </cell>
          <cell r="BA19">
            <v>980</v>
          </cell>
          <cell r="BB19">
            <v>14980</v>
          </cell>
          <cell r="BC19">
            <v>420</v>
          </cell>
          <cell r="BD19" t="str">
            <v xml:space="preserve">35/351-2 หมู่ที่ 2 ถนนเอกชัย ต.บางน้ำจืด </v>
          </cell>
          <cell r="BE19" t="str">
            <v>อ.เมืองสมุทรสาคร จ.สมุทรสาคร</v>
          </cell>
        </row>
        <row r="20">
          <cell r="A20">
            <v>15</v>
          </cell>
          <cell r="B20" t="str">
            <v>IV.6110-015</v>
          </cell>
          <cell r="C20">
            <v>241710</v>
          </cell>
          <cell r="D20" t="str">
            <v>บริษัท เดอะ ปริ้นเซส กรุ๊ป จำกัด</v>
          </cell>
          <cell r="E20" t="str">
            <v>สำนักงานใหญ่</v>
          </cell>
          <cell r="F20" t="str">
            <v>0605558001253</v>
          </cell>
          <cell r="G20">
            <v>1</v>
          </cell>
          <cell r="H20" t="str">
            <v>ค่าบริการงานวางระบบบัญชี และสอนการใช้งานบนโปรแกรมบัญชี EXPRESS  งวดที่ 1/6</v>
          </cell>
          <cell r="I20">
            <v>0</v>
          </cell>
          <cell r="J20" t="str">
            <v xml:space="preserve">อัตราค่าบริการงวดละ  50,000 บาท 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50000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50000</v>
          </cell>
          <cell r="BA20">
            <v>3500</v>
          </cell>
          <cell r="BB20">
            <v>53500</v>
          </cell>
          <cell r="BC20">
            <v>1500</v>
          </cell>
          <cell r="BD20" t="str">
            <v xml:space="preserve">47/350 อาคารคอนโดมิเนียมอุตสาหกรรม อาคารไคตัด ชั้นที่9 ถนนป๊อปปูล่า </v>
          </cell>
          <cell r="BE20" t="str">
            <v>ต.บ้านใหม่ อ.ปากเกร็ด จ.นนทบุรี</v>
          </cell>
        </row>
        <row r="21">
          <cell r="A21">
            <v>16</v>
          </cell>
          <cell r="B21" t="str">
            <v>IV.6110-016</v>
          </cell>
          <cell r="C21">
            <v>241710</v>
          </cell>
          <cell r="D21" t="str">
            <v xml:space="preserve">บริษัท บีเคอาร์ อินดัสเทรียล พาร์ท จำกัด  </v>
          </cell>
          <cell r="E21" t="str">
            <v>สำนักงานใหญ่</v>
          </cell>
          <cell r="F21" t="str">
            <v>0115555007107</v>
          </cell>
          <cell r="G21">
            <v>1</v>
          </cell>
          <cell r="H21" t="str">
            <v>ค่าบริการทำบัญชี ประจำเดือน ก.ย. 2561</v>
          </cell>
          <cell r="I21">
            <v>0</v>
          </cell>
          <cell r="J21" t="str">
            <v xml:space="preserve">อัตราค่าบริการ เดือนละ 6,500 บาท 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6500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6500</v>
          </cell>
          <cell r="BA21">
            <v>455</v>
          </cell>
          <cell r="BB21">
            <v>6955</v>
          </cell>
          <cell r="BC21">
            <v>195</v>
          </cell>
          <cell r="BD21" t="str">
            <v xml:space="preserve">98/87 หมู่ที่ 6 ถนนเทพารักษ์ ต.บางเมือง </v>
          </cell>
          <cell r="BE21" t="str">
            <v>อ.เมืองสมุทรปราการ จ.สมุทรปราการ</v>
          </cell>
        </row>
        <row r="22">
          <cell r="A22">
            <v>17</v>
          </cell>
          <cell r="B22" t="str">
            <v>IV.6110-017</v>
          </cell>
          <cell r="C22">
            <v>241710</v>
          </cell>
          <cell r="D22" t="str">
            <v>บริษัท เบทเตอร์โมลด์ จำกัด</v>
          </cell>
          <cell r="E22" t="str">
            <v>สำนักงานใหญ่</v>
          </cell>
          <cell r="F22" t="str">
            <v>0135549004240</v>
          </cell>
          <cell r="G22">
            <v>1</v>
          </cell>
          <cell r="H22" t="str">
            <v>ค่าบริการทำบัญชี ประจำเดือน ก.ย. 2561</v>
          </cell>
          <cell r="I22">
            <v>0</v>
          </cell>
          <cell r="J22" t="str">
            <v xml:space="preserve">อัตราค่าบริการ เดือนละ 1,000 บาท 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1000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1000</v>
          </cell>
          <cell r="BA22">
            <v>70</v>
          </cell>
          <cell r="BB22">
            <v>1070</v>
          </cell>
          <cell r="BC22">
            <v>30</v>
          </cell>
          <cell r="BD22" t="str">
            <v xml:space="preserve">199/186  หมู่ที่ 4  ตำบลรังสิต  อำเภอธัญบุรี  </v>
          </cell>
          <cell r="BE22" t="str">
            <v>จังหวัดปทุมธานี</v>
          </cell>
        </row>
        <row r="23">
          <cell r="A23">
            <v>18</v>
          </cell>
          <cell r="B23" t="str">
            <v>IV.6110-018</v>
          </cell>
          <cell r="C23">
            <v>241710</v>
          </cell>
          <cell r="D23" t="str">
            <v>บริษัท พี.เอส.วี เคมีคอล จำกัด</v>
          </cell>
          <cell r="E23" t="str">
            <v>สำนักงานใหญ่</v>
          </cell>
          <cell r="F23" t="str">
            <v>0105534122322</v>
          </cell>
          <cell r="G23">
            <v>1</v>
          </cell>
          <cell r="H23" t="str">
            <v>ค่าบริการที่ปรึกษาทางบัญชี ประจำเดือน ก.ย.  2561</v>
          </cell>
          <cell r="I23">
            <v>0</v>
          </cell>
          <cell r="J23" t="str">
            <v>จำนวนวันที่ปฏิบัติงาน 4  วัน ทำการ</v>
          </cell>
          <cell r="K23">
            <v>0</v>
          </cell>
          <cell r="L23" t="str">
            <v>ประกอบด้วยวันที่ 7,14,20,27 เดือน ก.ย. 61</v>
          </cell>
          <cell r="M23">
            <v>0</v>
          </cell>
          <cell r="N23" t="str">
            <v>อัตราค่าบริการ วันละ 4,500.00 บาท  =  4,500.00 *4 วัน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18000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18000</v>
          </cell>
          <cell r="BA23">
            <v>1260</v>
          </cell>
          <cell r="BB23">
            <v>19260</v>
          </cell>
          <cell r="BC23">
            <v>540</v>
          </cell>
          <cell r="BD23" t="str">
            <v>966/1 ซอยลาดพร้าว 47 ถนนลาดพร้าว แขวงสะพาน 2</v>
          </cell>
          <cell r="BE23" t="str">
            <v>เขตวังทองหลาง  กรุงเทพมหานคร</v>
          </cell>
        </row>
        <row r="24">
          <cell r="A24">
            <v>19</v>
          </cell>
          <cell r="B24" t="str">
            <v>IV.6110-019</v>
          </cell>
          <cell r="C24">
            <v>241710</v>
          </cell>
          <cell r="D24" t="str">
            <v>บริษัท พี.แอนด์.แอล แมนูแฟคเตอร์ริ่ง จำกัด</v>
          </cell>
          <cell r="E24" t="str">
            <v>สำนักงานใหญ่</v>
          </cell>
          <cell r="F24" t="str">
            <v>0745542001410</v>
          </cell>
          <cell r="G24">
            <v>1</v>
          </cell>
          <cell r="H24" t="str">
            <v>ค่าบริการทำบัญชี ประจำเดือน ต.ค. 2561</v>
          </cell>
          <cell r="I24">
            <v>0</v>
          </cell>
          <cell r="J24" t="str">
            <v xml:space="preserve">อัตราค่าบริการ เดือนละ 42,000 บาท 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42000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42000</v>
          </cell>
          <cell r="BA24">
            <v>2940</v>
          </cell>
          <cell r="BB24">
            <v>44940</v>
          </cell>
          <cell r="BC24">
            <v>1260</v>
          </cell>
          <cell r="BD24" t="str">
            <v xml:space="preserve">75/6,75/12-14  หมู่ที่ 7 ซอยศิริชัย ถนนพุทธมณฑลสาย 5 </v>
          </cell>
          <cell r="BE24" t="str">
            <v>ตำบลไร่ขิง อ.สามพราน จ.นครปฐม</v>
          </cell>
        </row>
        <row r="25">
          <cell r="A25">
            <v>20</v>
          </cell>
          <cell r="B25" t="str">
            <v>IV.6110-020</v>
          </cell>
          <cell r="C25">
            <v>241710</v>
          </cell>
          <cell r="D25" t="str">
            <v>บริษัท แพคกิ้งไลน์ จำกัด</v>
          </cell>
          <cell r="E25" t="str">
            <v>สำนักงานใหญ่</v>
          </cell>
          <cell r="F25" t="str">
            <v>0745556003631</v>
          </cell>
          <cell r="G25">
            <v>1</v>
          </cell>
          <cell r="H25" t="str">
            <v>ค่าบริการทำบัญชี ประจำเดือน ส.ค. 2561</v>
          </cell>
          <cell r="I25">
            <v>0</v>
          </cell>
          <cell r="J25" t="str">
            <v xml:space="preserve">อัตราค่าบริการ เดือนละ 10,500 บาท 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10500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10500</v>
          </cell>
          <cell r="BA25">
            <v>735</v>
          </cell>
          <cell r="BB25">
            <v>11235</v>
          </cell>
          <cell r="BC25">
            <v>315</v>
          </cell>
          <cell r="BD25" t="str">
            <v xml:space="preserve">37/4   หมู่ที่ 4   ถนนทุ่งสีทอง  ตำบลบางน้ำจืด </v>
          </cell>
          <cell r="BE25" t="str">
            <v>อำเภอเมืองสมุทรสาคร  จังหวัดสมุทรสาคร</v>
          </cell>
        </row>
        <row r="26">
          <cell r="A26">
            <v>21</v>
          </cell>
          <cell r="B26" t="str">
            <v>IV.6110-021</v>
          </cell>
          <cell r="C26">
            <v>241710</v>
          </cell>
          <cell r="D26" t="str">
            <v>บริษัท ยู โซเชียล ออโตเมชั่น จำกัด</v>
          </cell>
          <cell r="E26" t="str">
            <v>สำนักงานใหญ่</v>
          </cell>
          <cell r="F26" t="str">
            <v>0125555005112</v>
          </cell>
          <cell r="G26">
            <v>1</v>
          </cell>
          <cell r="H26" t="str">
            <v>ค่าบริการทำบัญชี ประจำเดือน ต.ค. 2561</v>
          </cell>
          <cell r="I26">
            <v>0</v>
          </cell>
          <cell r="J26" t="str">
            <v xml:space="preserve">อัตราค่าบริการ เดือนละ 4,500 บาท 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4500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4500</v>
          </cell>
          <cell r="BA26">
            <v>315</v>
          </cell>
          <cell r="BB26">
            <v>4815</v>
          </cell>
          <cell r="BC26">
            <v>135</v>
          </cell>
          <cell r="BD26" t="str">
            <v xml:space="preserve">149/171 หมู่ที่ 1 ตำบลบ้านกลาง อำเภอเมืองปทุมธานี </v>
          </cell>
          <cell r="BE26" t="str">
            <v>จังหวัดปทุมธานี</v>
          </cell>
        </row>
        <row r="27">
          <cell r="A27">
            <v>22</v>
          </cell>
          <cell r="B27" t="str">
            <v>IV.6110-022</v>
          </cell>
          <cell r="C27">
            <v>241710</v>
          </cell>
          <cell r="D27" t="str">
            <v>บริษัท อินโน ชิเนติ จำกัด</v>
          </cell>
          <cell r="E27" t="str">
            <v>สำนักงานใหญ่</v>
          </cell>
          <cell r="F27" t="str">
            <v>0105555070411</v>
          </cell>
          <cell r="G27">
            <v>1</v>
          </cell>
          <cell r="H27" t="str">
            <v>ค่าบริการทำบัญชี ประจำเดือน ก.ย. 2561</v>
          </cell>
          <cell r="I27">
            <v>0</v>
          </cell>
          <cell r="J27" t="str">
            <v xml:space="preserve">อัตราค่าบริการ เดือนละ 6,000 บาท 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6000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6000</v>
          </cell>
          <cell r="BA27">
            <v>420</v>
          </cell>
          <cell r="BB27">
            <v>6420</v>
          </cell>
          <cell r="BC27">
            <v>180</v>
          </cell>
          <cell r="BD27" t="str">
            <v xml:space="preserve">201/234 ซอยพหลโยธิน 54/1 แยก 4-12 (ม.อรุณนิเวศน์) </v>
          </cell>
          <cell r="BE27" t="str">
            <v>แขวงคลองถนน เขตสายไหม กทม.</v>
          </cell>
        </row>
        <row r="28">
          <cell r="A28">
            <v>23</v>
          </cell>
          <cell r="B28" t="str">
            <v>IV.6110-023</v>
          </cell>
          <cell r="C28">
            <v>241710</v>
          </cell>
          <cell r="D28" t="str">
            <v>บริษัท แอดวานซ์ อินดัสทรี เทคโน แอนด์ เซอร์วิส จำกัด</v>
          </cell>
          <cell r="E28" t="str">
            <v>สำนักงานใหญ่</v>
          </cell>
          <cell r="F28" t="str">
            <v>0105545011471</v>
          </cell>
          <cell r="G28">
            <v>1</v>
          </cell>
          <cell r="H28" t="str">
            <v>ค่าบริการทำบัญชี ประจำเดือน ส.ค. 2561</v>
          </cell>
          <cell r="I28">
            <v>0</v>
          </cell>
          <cell r="J28" t="str">
            <v xml:space="preserve">อัตราค่าบริการ เดือนละ 7,000 บาท 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7000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7000</v>
          </cell>
          <cell r="BA28">
            <v>490</v>
          </cell>
          <cell r="BB28">
            <v>7490</v>
          </cell>
          <cell r="BC28">
            <v>210</v>
          </cell>
          <cell r="BD28" t="str">
            <v xml:space="preserve">99/360 หมู่ที่ 3 ตำบลลาดสวาย อำเภอลำลูกกา </v>
          </cell>
          <cell r="BE28" t="str">
            <v>จังหวัดปทุมธานี</v>
          </cell>
        </row>
        <row r="29">
          <cell r="A29">
            <v>24</v>
          </cell>
          <cell r="B29" t="str">
            <v>IV.6110-024</v>
          </cell>
          <cell r="C29">
            <v>241710</v>
          </cell>
          <cell r="D29" t="str">
            <v>พิพิธภัณฑ์โชคชัย-รังสิต</v>
          </cell>
          <cell r="E29" t="str">
            <v>สำนักงานใหญ่</v>
          </cell>
          <cell r="F29" t="str">
            <v>3130600224892</v>
          </cell>
          <cell r="G29">
            <v>1</v>
          </cell>
          <cell r="H29" t="str">
            <v>ค่าบริการทำบัญชี ประจำเดือน ก.ย. 2561</v>
          </cell>
          <cell r="I29">
            <v>0</v>
          </cell>
          <cell r="J29" t="str">
            <v xml:space="preserve">อัตราค่าบริการ เดือนละ 6,000 บาท 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6000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6000</v>
          </cell>
          <cell r="BA29">
            <v>420</v>
          </cell>
          <cell r="BB29">
            <v>6420</v>
          </cell>
          <cell r="BC29">
            <v>0</v>
          </cell>
          <cell r="BD29" t="str">
            <v xml:space="preserve">294 หมู่ที่ 8 ถนนวิภาวดีรังสิต ตำบลคูคต อำเภอลำลูกกา </v>
          </cell>
          <cell r="BE29" t="str">
            <v>จังหวัดปทุมธานี</v>
          </cell>
        </row>
        <row r="30">
          <cell r="A30">
            <v>25</v>
          </cell>
          <cell r="B30" t="str">
            <v>IV.6110-025</v>
          </cell>
          <cell r="C30">
            <v>241710</v>
          </cell>
          <cell r="D30" t="str">
            <v xml:space="preserve">พิพิธภัณฑ์โชคชัย-ปากช่อง </v>
          </cell>
          <cell r="E30" t="str">
            <v>สำนักงานใหญ่</v>
          </cell>
          <cell r="F30" t="str">
            <v>3130600224892</v>
          </cell>
          <cell r="G30">
            <v>1</v>
          </cell>
          <cell r="H30" t="str">
            <v>ค่าบริการทำบัญชี ประจำเดือน ก.ย. 2561</v>
          </cell>
          <cell r="I30">
            <v>0</v>
          </cell>
          <cell r="J30" t="str">
            <v xml:space="preserve">อัตราค่าบริการ เดือนละ 15,000 บาท 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15000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15000</v>
          </cell>
          <cell r="BA30">
            <v>1050</v>
          </cell>
          <cell r="BB30">
            <v>16050</v>
          </cell>
          <cell r="BC30">
            <v>0</v>
          </cell>
          <cell r="BD30" t="str">
            <v xml:space="preserve">172 หมู่ที่ 2 ตำบลหนองน้ำแดง อำเภอปากช่อง </v>
          </cell>
          <cell r="BE30" t="str">
            <v>จังหวัดนครราชสีมา 30450</v>
          </cell>
        </row>
        <row r="31">
          <cell r="A31">
            <v>26</v>
          </cell>
          <cell r="B31" t="str">
            <v>IV.6110-026</v>
          </cell>
          <cell r="C31">
            <v>241711</v>
          </cell>
          <cell r="D31" t="str">
            <v>คุณรดาภัค  พลคำแก้ว</v>
          </cell>
          <cell r="E31" t="str">
            <v>สำนักงานใหญ่</v>
          </cell>
          <cell r="F31">
            <v>0</v>
          </cell>
          <cell r="G31">
            <v>0</v>
          </cell>
          <cell r="H31" t="str">
            <v>ค่าอบรมบัญชี "ครบเครื่องเริ่องบัญชี"</v>
          </cell>
          <cell r="I31">
            <v>1</v>
          </cell>
          <cell r="J31" t="str">
            <v>วันที่ 14 ต.ค. 61 หัวข้อพื้นฐานบัญชีและวิเคราะห์รายการบัญชี</v>
          </cell>
          <cell r="K31">
            <v>2</v>
          </cell>
          <cell r="L31" t="str">
            <v>วันที่ 28 ต.ค. 61  หัวข้อภาษีหัก ณ ที่จ่าย  ทะเบียนเงินเดือนและประกันสังคม</v>
          </cell>
          <cell r="M31">
            <v>3</v>
          </cell>
          <cell r="N31" t="str">
            <v>วันที่ 4 พ.ย. 61 หัวข้อภาษีมูลค่าเพิ่ม</v>
          </cell>
          <cell r="O31">
            <v>4</v>
          </cell>
          <cell r="P31" t="str">
            <v xml:space="preserve"> วันที่ 18 พ.ย.61 หัวข้อบัญชีเกี่ยวกับสินค้าคงเหลือและคำนวณต้นทุนสินค้า</v>
          </cell>
          <cell r="Q31">
            <v>5</v>
          </cell>
          <cell r="R31" t="str">
            <v>วันที่ 25 พ.ย.61 หัวข้อการปิดงบการเงินและกระทบยอดบัญชี</v>
          </cell>
          <cell r="S31">
            <v>6</v>
          </cell>
          <cell r="T31" t="str">
            <v>วันที่ 2 ธ.ค. 61 หัวข้อการจัดทำแบบภงด.51 และภงด.50</v>
          </cell>
          <cell r="U31">
            <v>7</v>
          </cell>
          <cell r="V31" t="str">
            <v>วันที่ 16 ธ.ค. 61 การยื่นงบการเงิน E-filing</v>
          </cell>
          <cell r="W31">
            <v>0</v>
          </cell>
          <cell r="X31" t="str">
            <v>รวม 7 วัน 25,000 บาท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23364.49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23364.49</v>
          </cell>
          <cell r="BA31">
            <v>1635.51</v>
          </cell>
          <cell r="BB31">
            <v>25000</v>
          </cell>
          <cell r="BC31">
            <v>0</v>
          </cell>
          <cell r="BD31" t="str">
            <v>474 บ้านสำคัญ หมู่ 10 ซอยบึงทับช้าง 23 ตำบลโคกสูง</v>
          </cell>
          <cell r="BE31" t="str">
            <v>อำเภอเมือง จังหวัดนครราชสีมา 30310</v>
          </cell>
        </row>
        <row r="32">
          <cell r="A32" t="str">
            <v/>
          </cell>
          <cell r="B32">
            <v>0</v>
          </cell>
          <cell r="C32">
            <v>0</v>
          </cell>
          <cell r="D32">
            <v>0</v>
          </cell>
          <cell r="E32" t="str">
            <v/>
          </cell>
          <cell r="F32" t="str">
            <v/>
          </cell>
          <cell r="G32">
            <v>1</v>
          </cell>
          <cell r="H32" t="str">
            <v>ค่าบริการที่ปรึกษาทางบัญชี ประจำเดือน ส.ค.  2561</v>
          </cell>
          <cell r="I32">
            <v>0</v>
          </cell>
          <cell r="J32" t="str">
            <v xml:space="preserve">อัตราค่าบริการ เดือนละ 18,000 บาท 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 t="str">
            <v/>
          </cell>
          <cell r="BE32" t="str">
            <v/>
          </cell>
        </row>
        <row r="33">
          <cell r="A33" t="str">
            <v/>
          </cell>
          <cell r="B33">
            <v>0</v>
          </cell>
          <cell r="C33">
            <v>0</v>
          </cell>
          <cell r="D33">
            <v>0</v>
          </cell>
          <cell r="E33" t="str">
            <v/>
          </cell>
          <cell r="F33" t="str">
            <v/>
          </cell>
          <cell r="G33" t="str">
            <v/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 t="str">
            <v/>
          </cell>
          <cell r="BE33" t="str">
            <v/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 t="str">
            <v/>
          </cell>
          <cell r="F34" t="str">
            <v/>
          </cell>
          <cell r="G34" t="str">
            <v/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 t="str">
            <v/>
          </cell>
          <cell r="BE34" t="str">
            <v/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 t="str">
            <v/>
          </cell>
          <cell r="F35" t="str">
            <v/>
          </cell>
          <cell r="G35" t="str">
            <v/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 t="str">
            <v/>
          </cell>
          <cell r="BE35" t="str">
            <v/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 t="str">
            <v/>
          </cell>
          <cell r="F36" t="str">
            <v/>
          </cell>
          <cell r="G36" t="str">
            <v/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 t="str">
            <v/>
          </cell>
          <cell r="BE36" t="str">
            <v/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 t="str">
            <v/>
          </cell>
          <cell r="F37" t="str">
            <v/>
          </cell>
          <cell r="G37" t="str">
            <v/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 t="str">
            <v/>
          </cell>
          <cell r="BE37" t="str">
            <v/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 t="str">
            <v/>
          </cell>
          <cell r="F38" t="str">
            <v/>
          </cell>
          <cell r="G38" t="str">
            <v/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 t="str">
            <v/>
          </cell>
          <cell r="BE38" t="str">
            <v/>
          </cell>
        </row>
        <row r="39">
          <cell r="A39" t="str">
            <v/>
          </cell>
          <cell r="B39">
            <v>0</v>
          </cell>
          <cell r="C39">
            <v>0</v>
          </cell>
          <cell r="D39">
            <v>0</v>
          </cell>
          <cell r="E39" t="str">
            <v/>
          </cell>
          <cell r="F39" t="str">
            <v/>
          </cell>
          <cell r="G39" t="str">
            <v/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 t="str">
            <v/>
          </cell>
          <cell r="BE39" t="str">
            <v/>
          </cell>
        </row>
        <row r="40">
          <cell r="A40" t="str">
            <v/>
          </cell>
          <cell r="B40">
            <v>0</v>
          </cell>
          <cell r="C40">
            <v>0</v>
          </cell>
          <cell r="D40">
            <v>0</v>
          </cell>
          <cell r="E40" t="str">
            <v/>
          </cell>
          <cell r="F40" t="str">
            <v/>
          </cell>
          <cell r="G40" t="str">
            <v/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 t="str">
            <v/>
          </cell>
          <cell r="BE40" t="str">
            <v/>
          </cell>
        </row>
        <row r="41">
          <cell r="A41" t="str">
            <v/>
          </cell>
          <cell r="B41">
            <v>0</v>
          </cell>
          <cell r="C41">
            <v>0</v>
          </cell>
          <cell r="D41">
            <v>0</v>
          </cell>
          <cell r="E41" t="str">
            <v/>
          </cell>
          <cell r="F41" t="str">
            <v/>
          </cell>
          <cell r="G41" t="str">
            <v/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 t="str">
            <v/>
          </cell>
          <cell r="BE41" t="str">
            <v/>
          </cell>
        </row>
        <row r="42">
          <cell r="A42" t="str">
            <v/>
          </cell>
          <cell r="B42">
            <v>0</v>
          </cell>
          <cell r="C42">
            <v>0</v>
          </cell>
          <cell r="D42">
            <v>0</v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 t="str">
            <v/>
          </cell>
          <cell r="BE42" t="str">
            <v/>
          </cell>
        </row>
        <row r="43">
          <cell r="A43" t="str">
            <v/>
          </cell>
          <cell r="B43">
            <v>0</v>
          </cell>
          <cell r="C43">
            <v>0</v>
          </cell>
          <cell r="D43">
            <v>0</v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 t="str">
            <v/>
          </cell>
          <cell r="BE43" t="str">
            <v/>
          </cell>
        </row>
        <row r="44">
          <cell r="A44" t="str">
            <v/>
          </cell>
          <cell r="B44">
            <v>0</v>
          </cell>
          <cell r="C44">
            <v>0</v>
          </cell>
          <cell r="D44">
            <v>0</v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 t="str">
            <v/>
          </cell>
          <cell r="BE44" t="str">
            <v/>
          </cell>
        </row>
        <row r="45">
          <cell r="A45" t="str">
            <v/>
          </cell>
          <cell r="B45">
            <v>0</v>
          </cell>
          <cell r="C45">
            <v>0</v>
          </cell>
          <cell r="D45">
            <v>0</v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 t="str">
            <v/>
          </cell>
          <cell r="BE45" t="str">
            <v/>
          </cell>
        </row>
        <row r="46">
          <cell r="A46" t="str">
            <v/>
          </cell>
          <cell r="B46">
            <v>0</v>
          </cell>
          <cell r="C46">
            <v>0</v>
          </cell>
          <cell r="D46">
            <v>0</v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 t="str">
            <v/>
          </cell>
          <cell r="BE46" t="str">
            <v/>
          </cell>
        </row>
        <row r="47">
          <cell r="A47" t="str">
            <v/>
          </cell>
          <cell r="B47">
            <v>0</v>
          </cell>
          <cell r="C47">
            <v>0</v>
          </cell>
          <cell r="D47">
            <v>0</v>
          </cell>
          <cell r="E47" t="str">
            <v/>
          </cell>
          <cell r="F47" t="str">
            <v/>
          </cell>
          <cell r="G47" t="str">
            <v/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 t="str">
            <v/>
          </cell>
          <cell r="BE47" t="str">
            <v/>
          </cell>
        </row>
        <row r="48">
          <cell r="A48" t="str">
            <v/>
          </cell>
          <cell r="B48">
            <v>0</v>
          </cell>
          <cell r="C48">
            <v>0</v>
          </cell>
          <cell r="D48">
            <v>0</v>
          </cell>
          <cell r="E48" t="str">
            <v/>
          </cell>
          <cell r="F48" t="str">
            <v/>
          </cell>
          <cell r="G48" t="str">
            <v/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 t="str">
            <v/>
          </cell>
          <cell r="BE48" t="str">
            <v/>
          </cell>
        </row>
        <row r="49">
          <cell r="A49" t="str">
            <v/>
          </cell>
          <cell r="B49">
            <v>0</v>
          </cell>
          <cell r="C49">
            <v>0</v>
          </cell>
          <cell r="D49">
            <v>0</v>
          </cell>
          <cell r="E49" t="str">
            <v/>
          </cell>
          <cell r="F49" t="str">
            <v/>
          </cell>
          <cell r="G49" t="str">
            <v/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 t="str">
            <v/>
          </cell>
          <cell r="BE49" t="str">
            <v/>
          </cell>
        </row>
        <row r="50">
          <cell r="A50" t="str">
            <v/>
          </cell>
          <cell r="B50">
            <v>0</v>
          </cell>
          <cell r="C50">
            <v>0</v>
          </cell>
          <cell r="D50">
            <v>0</v>
          </cell>
          <cell r="E50" t="str">
            <v/>
          </cell>
          <cell r="F50" t="str">
            <v/>
          </cell>
          <cell r="G50" t="str">
            <v/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 t="str">
            <v/>
          </cell>
          <cell r="BE50" t="str">
            <v/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 t="str">
            <v/>
          </cell>
          <cell r="F51" t="str">
            <v/>
          </cell>
          <cell r="G51" t="str">
            <v/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 t="str">
            <v/>
          </cell>
          <cell r="BE51" t="str">
            <v/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 t="str">
            <v/>
          </cell>
          <cell r="F52" t="str">
            <v/>
          </cell>
          <cell r="G52" t="str">
            <v/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 t="str">
            <v/>
          </cell>
          <cell r="BE52" t="str">
            <v/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 t="str">
            <v/>
          </cell>
          <cell r="F53" t="str">
            <v/>
          </cell>
          <cell r="G53" t="str">
            <v/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 t="str">
            <v/>
          </cell>
          <cell r="BE53" t="str">
            <v/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 t="str">
            <v/>
          </cell>
          <cell r="F54" t="str">
            <v/>
          </cell>
          <cell r="G54" t="str">
            <v/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 t="str">
            <v/>
          </cell>
          <cell r="BE54" t="str">
            <v/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 t="str">
            <v/>
          </cell>
          <cell r="F55" t="str">
            <v/>
          </cell>
          <cell r="G55" t="str">
            <v/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 t="str">
            <v/>
          </cell>
          <cell r="BE55" t="str">
            <v/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 t="str">
            <v/>
          </cell>
          <cell r="F56" t="str">
            <v/>
          </cell>
          <cell r="G56" t="str">
            <v/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 t="str">
            <v/>
          </cell>
          <cell r="BE56" t="str">
            <v/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 t="str">
            <v/>
          </cell>
          <cell r="F57" t="str">
            <v/>
          </cell>
          <cell r="G57" t="str">
            <v/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 t="str">
            <v/>
          </cell>
          <cell r="BE57" t="str">
            <v/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 t="str">
            <v/>
          </cell>
          <cell r="F58" t="str">
            <v/>
          </cell>
          <cell r="G58" t="str">
            <v/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 t="str">
            <v/>
          </cell>
          <cell r="BE58" t="str">
            <v/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 t="str">
            <v/>
          </cell>
          <cell r="BE59" t="str">
            <v/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 t="str">
            <v/>
          </cell>
          <cell r="BE60" t="str">
            <v/>
          </cell>
        </row>
        <row r="61">
          <cell r="A61" t="str">
            <v/>
          </cell>
          <cell r="B61">
            <v>0</v>
          </cell>
          <cell r="C61">
            <v>0</v>
          </cell>
          <cell r="D61">
            <v>0</v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 t="str">
            <v/>
          </cell>
          <cell r="BE61" t="str">
            <v/>
          </cell>
        </row>
        <row r="62">
          <cell r="A62" t="str">
            <v/>
          </cell>
          <cell r="B62">
            <v>0</v>
          </cell>
          <cell r="C62">
            <v>0</v>
          </cell>
          <cell r="D62">
            <v>0</v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 t="str">
            <v/>
          </cell>
          <cell r="BE62" t="str">
            <v/>
          </cell>
        </row>
        <row r="63">
          <cell r="A63" t="str">
            <v/>
          </cell>
          <cell r="B63">
            <v>0</v>
          </cell>
          <cell r="C63">
            <v>0</v>
          </cell>
          <cell r="D63">
            <v>0</v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 t="str">
            <v/>
          </cell>
          <cell r="BE63" t="str">
            <v/>
          </cell>
        </row>
        <row r="64">
          <cell r="A64" t="str">
            <v/>
          </cell>
          <cell r="B64">
            <v>0</v>
          </cell>
          <cell r="C64">
            <v>0</v>
          </cell>
          <cell r="D64">
            <v>0</v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 t="str">
            <v/>
          </cell>
          <cell r="BE64" t="str">
            <v/>
          </cell>
        </row>
        <row r="65">
          <cell r="A65" t="str">
            <v/>
          </cell>
          <cell r="B65">
            <v>0</v>
          </cell>
          <cell r="C65">
            <v>0</v>
          </cell>
          <cell r="D65">
            <v>0</v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 t="str">
            <v/>
          </cell>
          <cell r="BE65" t="str">
            <v/>
          </cell>
        </row>
        <row r="66">
          <cell r="A66" t="str">
            <v/>
          </cell>
          <cell r="B66">
            <v>0</v>
          </cell>
          <cell r="C66">
            <v>0</v>
          </cell>
          <cell r="D66">
            <v>0</v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 t="str">
            <v/>
          </cell>
          <cell r="BE66" t="str">
            <v/>
          </cell>
        </row>
        <row r="67">
          <cell r="A67" t="str">
            <v/>
          </cell>
          <cell r="B67">
            <v>0</v>
          </cell>
          <cell r="C67">
            <v>0</v>
          </cell>
          <cell r="D67">
            <v>0</v>
          </cell>
          <cell r="E67" t="str">
            <v/>
          </cell>
          <cell r="F67" t="str">
            <v/>
          </cell>
          <cell r="G67" t="str">
            <v/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 t="str">
            <v/>
          </cell>
          <cell r="BE67" t="str">
            <v/>
          </cell>
        </row>
        <row r="68">
          <cell r="A68" t="str">
            <v/>
          </cell>
          <cell r="B68">
            <v>0</v>
          </cell>
          <cell r="C68">
            <v>0</v>
          </cell>
          <cell r="D68">
            <v>0</v>
          </cell>
          <cell r="E68" t="str">
            <v/>
          </cell>
          <cell r="F68" t="str">
            <v/>
          </cell>
          <cell r="G68" t="str">
            <v/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 t="str">
            <v/>
          </cell>
          <cell r="BE68" t="str">
            <v/>
          </cell>
        </row>
        <row r="69">
          <cell r="A69" t="str">
            <v/>
          </cell>
          <cell r="B69">
            <v>0</v>
          </cell>
          <cell r="C69">
            <v>0</v>
          </cell>
          <cell r="D69">
            <v>0</v>
          </cell>
          <cell r="E69" t="str">
            <v/>
          </cell>
          <cell r="F69" t="str">
            <v/>
          </cell>
          <cell r="G69" t="str">
            <v/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 t="str">
            <v/>
          </cell>
          <cell r="BE69" t="str">
            <v/>
          </cell>
        </row>
        <row r="70">
          <cell r="A70" t="str">
            <v/>
          </cell>
          <cell r="B70">
            <v>0</v>
          </cell>
          <cell r="C70">
            <v>0</v>
          </cell>
          <cell r="D70">
            <v>0</v>
          </cell>
          <cell r="E70" t="str">
            <v/>
          </cell>
          <cell r="F70" t="str">
            <v/>
          </cell>
          <cell r="G70" t="str">
            <v/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 t="str">
            <v/>
          </cell>
          <cell r="BE70" t="str">
            <v/>
          </cell>
        </row>
        <row r="71">
          <cell r="A71" t="str">
            <v/>
          </cell>
          <cell r="B71">
            <v>0</v>
          </cell>
          <cell r="C71">
            <v>0</v>
          </cell>
          <cell r="D71">
            <v>0</v>
          </cell>
          <cell r="E71" t="str">
            <v/>
          </cell>
          <cell r="F71" t="str">
            <v/>
          </cell>
          <cell r="G71" t="str">
            <v/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 t="str">
            <v/>
          </cell>
          <cell r="BE71" t="str">
            <v/>
          </cell>
        </row>
        <row r="72">
          <cell r="A72" t="str">
            <v/>
          </cell>
          <cell r="B72">
            <v>0</v>
          </cell>
          <cell r="C72">
            <v>0</v>
          </cell>
          <cell r="D72">
            <v>0</v>
          </cell>
          <cell r="E72" t="str">
            <v/>
          </cell>
          <cell r="F72" t="str">
            <v/>
          </cell>
          <cell r="G72" t="str">
            <v/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 t="str">
            <v/>
          </cell>
          <cell r="BE72" t="str">
            <v/>
          </cell>
        </row>
        <row r="73">
          <cell r="A73" t="str">
            <v/>
          </cell>
          <cell r="B73">
            <v>0</v>
          </cell>
          <cell r="C73">
            <v>0</v>
          </cell>
          <cell r="D73">
            <v>0</v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 t="str">
            <v/>
          </cell>
          <cell r="BE73" t="str">
            <v/>
          </cell>
        </row>
        <row r="74">
          <cell r="A74" t="str">
            <v/>
          </cell>
          <cell r="B74">
            <v>0</v>
          </cell>
          <cell r="C74">
            <v>0</v>
          </cell>
          <cell r="D74">
            <v>0</v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 t="str">
            <v/>
          </cell>
          <cell r="BE74" t="str">
            <v/>
          </cell>
        </row>
        <row r="75">
          <cell r="A75" t="str">
            <v/>
          </cell>
          <cell r="B75">
            <v>0</v>
          </cell>
          <cell r="C75">
            <v>0</v>
          </cell>
          <cell r="D75">
            <v>0</v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 t="str">
            <v/>
          </cell>
          <cell r="BE75" t="str">
            <v/>
          </cell>
        </row>
        <row r="76">
          <cell r="A76" t="str">
            <v/>
          </cell>
          <cell r="B76">
            <v>0</v>
          </cell>
          <cell r="C76">
            <v>0</v>
          </cell>
          <cell r="D76">
            <v>0</v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 t="str">
            <v/>
          </cell>
          <cell r="BE76" t="str">
            <v/>
          </cell>
        </row>
        <row r="77">
          <cell r="A77" t="str">
            <v/>
          </cell>
          <cell r="B77">
            <v>0</v>
          </cell>
          <cell r="C77">
            <v>0</v>
          </cell>
          <cell r="D77">
            <v>0</v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 t="str">
            <v/>
          </cell>
          <cell r="BE77" t="str">
            <v/>
          </cell>
        </row>
        <row r="78">
          <cell r="A78" t="str">
            <v/>
          </cell>
          <cell r="B78">
            <v>0</v>
          </cell>
          <cell r="C78">
            <v>0</v>
          </cell>
          <cell r="D78">
            <v>0</v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 t="str">
            <v/>
          </cell>
          <cell r="BE78" t="str">
            <v/>
          </cell>
        </row>
        <row r="79">
          <cell r="A79" t="str">
            <v/>
          </cell>
          <cell r="B79">
            <v>0</v>
          </cell>
          <cell r="C79">
            <v>0</v>
          </cell>
          <cell r="D79">
            <v>0</v>
          </cell>
          <cell r="E79" t="str">
            <v/>
          </cell>
          <cell r="F79" t="str">
            <v/>
          </cell>
          <cell r="G79" t="str">
            <v/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 t="str">
            <v/>
          </cell>
          <cell r="BE79" t="str">
            <v/>
          </cell>
        </row>
        <row r="80">
          <cell r="A80" t="str">
            <v/>
          </cell>
          <cell r="B80">
            <v>0</v>
          </cell>
          <cell r="C80">
            <v>0</v>
          </cell>
          <cell r="D80">
            <v>0</v>
          </cell>
          <cell r="E80" t="str">
            <v/>
          </cell>
          <cell r="F80" t="str">
            <v/>
          </cell>
          <cell r="G80" t="str">
            <v/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 t="str">
            <v/>
          </cell>
          <cell r="BE80" t="str">
            <v/>
          </cell>
        </row>
        <row r="81">
          <cell r="A81" t="str">
            <v/>
          </cell>
          <cell r="B81">
            <v>0</v>
          </cell>
          <cell r="C81">
            <v>0</v>
          </cell>
          <cell r="D81">
            <v>0</v>
          </cell>
          <cell r="E81" t="str">
            <v/>
          </cell>
          <cell r="F81" t="str">
            <v/>
          </cell>
          <cell r="G81" t="str">
            <v/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 t="str">
            <v/>
          </cell>
          <cell r="BE81" t="str">
            <v/>
          </cell>
        </row>
        <row r="82">
          <cell r="A82" t="str">
            <v/>
          </cell>
          <cell r="B82">
            <v>0</v>
          </cell>
          <cell r="C82">
            <v>0</v>
          </cell>
          <cell r="D82">
            <v>0</v>
          </cell>
          <cell r="E82" t="str">
            <v/>
          </cell>
          <cell r="F82" t="str">
            <v/>
          </cell>
          <cell r="G82" t="str">
            <v/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 t="str">
            <v/>
          </cell>
          <cell r="BE82" t="str">
            <v/>
          </cell>
        </row>
        <row r="83">
          <cell r="A83" t="str">
            <v/>
          </cell>
          <cell r="B83">
            <v>0</v>
          </cell>
          <cell r="C83">
            <v>0</v>
          </cell>
          <cell r="D83">
            <v>0</v>
          </cell>
          <cell r="E83" t="str">
            <v/>
          </cell>
          <cell r="F83" t="str">
            <v/>
          </cell>
          <cell r="G83" t="str">
            <v/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 t="str">
            <v/>
          </cell>
          <cell r="BE83" t="str">
            <v/>
          </cell>
        </row>
        <row r="84">
          <cell r="A84" t="str">
            <v/>
          </cell>
          <cell r="B84">
            <v>0</v>
          </cell>
          <cell r="D84">
            <v>0</v>
          </cell>
          <cell r="E84" t="str">
            <v/>
          </cell>
          <cell r="F84" t="str">
            <v/>
          </cell>
          <cell r="G84" t="str">
            <v/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 t="str">
            <v/>
          </cell>
          <cell r="BE84" t="str">
            <v/>
          </cell>
        </row>
        <row r="85">
          <cell r="A85" t="str">
            <v/>
          </cell>
          <cell r="B85">
            <v>0</v>
          </cell>
          <cell r="D85">
            <v>0</v>
          </cell>
          <cell r="E85" t="str">
            <v/>
          </cell>
          <cell r="F85" t="str">
            <v/>
          </cell>
          <cell r="G85" t="str">
            <v/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 t="str">
            <v/>
          </cell>
          <cell r="BE85" t="str">
            <v/>
          </cell>
        </row>
        <row r="86">
          <cell r="A86" t="str">
            <v/>
          </cell>
          <cell r="B86">
            <v>0</v>
          </cell>
          <cell r="D86">
            <v>0</v>
          </cell>
          <cell r="E86" t="str">
            <v/>
          </cell>
          <cell r="F86" t="str">
            <v/>
          </cell>
          <cell r="G86" t="str">
            <v/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 t="str">
            <v/>
          </cell>
          <cell r="BE86" t="str">
            <v/>
          </cell>
        </row>
        <row r="87">
          <cell r="A87" t="str">
            <v/>
          </cell>
          <cell r="B87">
            <v>0</v>
          </cell>
          <cell r="D87">
            <v>0</v>
          </cell>
          <cell r="E87" t="str">
            <v/>
          </cell>
          <cell r="F87" t="str">
            <v/>
          </cell>
          <cell r="G87" t="str">
            <v/>
          </cell>
          <cell r="AU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 t="str">
            <v/>
          </cell>
          <cell r="BE87" t="str">
            <v/>
          </cell>
        </row>
        <row r="88">
          <cell r="A88" t="str">
            <v/>
          </cell>
          <cell r="B88">
            <v>0</v>
          </cell>
          <cell r="D88">
            <v>0</v>
          </cell>
          <cell r="E88" t="str">
            <v/>
          </cell>
          <cell r="F88" t="str">
            <v/>
          </cell>
          <cell r="G88" t="str">
            <v/>
          </cell>
          <cell r="AU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 t="str">
            <v/>
          </cell>
          <cell r="BE88" t="str">
            <v/>
          </cell>
        </row>
        <row r="89">
          <cell r="A89" t="str">
            <v/>
          </cell>
          <cell r="B89">
            <v>0</v>
          </cell>
          <cell r="D89">
            <v>0</v>
          </cell>
          <cell r="E89" t="str">
            <v/>
          </cell>
          <cell r="F89" t="str">
            <v/>
          </cell>
          <cell r="G89" t="str">
            <v/>
          </cell>
          <cell r="AU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 t="str">
            <v/>
          </cell>
          <cell r="BE89" t="str">
            <v/>
          </cell>
        </row>
        <row r="90">
          <cell r="A90" t="str">
            <v/>
          </cell>
          <cell r="B90">
            <v>0</v>
          </cell>
          <cell r="D90">
            <v>0</v>
          </cell>
          <cell r="E90" t="str">
            <v/>
          </cell>
          <cell r="F90" t="str">
            <v/>
          </cell>
          <cell r="G90" t="str">
            <v/>
          </cell>
          <cell r="AU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 t="str">
            <v/>
          </cell>
          <cell r="BE90" t="str">
            <v/>
          </cell>
        </row>
        <row r="91">
          <cell r="A91" t="str">
            <v/>
          </cell>
          <cell r="B91">
            <v>0</v>
          </cell>
          <cell r="C91">
            <v>0</v>
          </cell>
          <cell r="D91">
            <v>0</v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 t="str">
            <v/>
          </cell>
          <cell r="BE91" t="str">
            <v/>
          </cell>
        </row>
        <row r="92">
          <cell r="A92" t="str">
            <v/>
          </cell>
          <cell r="B92">
            <v>0</v>
          </cell>
          <cell r="C92">
            <v>0</v>
          </cell>
          <cell r="D92">
            <v>0</v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 t="str">
            <v/>
          </cell>
          <cell r="BE92" t="str">
            <v/>
          </cell>
        </row>
        <row r="93">
          <cell r="A93" t="str">
            <v/>
          </cell>
          <cell r="B93">
            <v>0</v>
          </cell>
          <cell r="C93">
            <v>0</v>
          </cell>
          <cell r="D93">
            <v>0</v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 t="str">
            <v/>
          </cell>
          <cell r="BE93" t="str">
            <v/>
          </cell>
        </row>
        <row r="94">
          <cell r="A94" t="str">
            <v/>
          </cell>
          <cell r="B94">
            <v>0</v>
          </cell>
          <cell r="C94">
            <v>0</v>
          </cell>
          <cell r="D94">
            <v>0</v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 t="str">
            <v/>
          </cell>
          <cell r="BE94" t="str">
            <v/>
          </cell>
        </row>
        <row r="95">
          <cell r="A95" t="str">
            <v/>
          </cell>
          <cell r="B95">
            <v>0</v>
          </cell>
          <cell r="C95">
            <v>0</v>
          </cell>
          <cell r="D95">
            <v>0</v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 t="str">
            <v/>
          </cell>
          <cell r="BE95" t="str">
            <v/>
          </cell>
        </row>
        <row r="96">
          <cell r="A96" t="str">
            <v/>
          </cell>
          <cell r="B96">
            <v>0</v>
          </cell>
          <cell r="C96">
            <v>0</v>
          </cell>
          <cell r="D96">
            <v>0</v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 t="str">
            <v/>
          </cell>
          <cell r="BE96" t="str">
            <v/>
          </cell>
        </row>
        <row r="97">
          <cell r="A97" t="str">
            <v/>
          </cell>
          <cell r="B97">
            <v>0</v>
          </cell>
          <cell r="C97">
            <v>0</v>
          </cell>
          <cell r="D97">
            <v>0</v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 t="str">
            <v/>
          </cell>
          <cell r="BE97" t="str">
            <v/>
          </cell>
        </row>
        <row r="98">
          <cell r="A98" t="str">
            <v/>
          </cell>
          <cell r="B98">
            <v>0</v>
          </cell>
          <cell r="C98">
            <v>0</v>
          </cell>
          <cell r="D98">
            <v>0</v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 t="str">
            <v/>
          </cell>
          <cell r="BE98" t="str">
            <v/>
          </cell>
        </row>
        <row r="99">
          <cell r="A99" t="str">
            <v/>
          </cell>
          <cell r="B99">
            <v>0</v>
          </cell>
          <cell r="C99">
            <v>0</v>
          </cell>
          <cell r="D99">
            <v>0</v>
          </cell>
          <cell r="E99" t="str">
            <v/>
          </cell>
          <cell r="F99" t="str">
            <v/>
          </cell>
          <cell r="G99" t="str">
            <v/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 t="str">
            <v/>
          </cell>
          <cell r="BE99" t="str">
            <v/>
          </cell>
        </row>
        <row r="100">
          <cell r="A100" t="str">
            <v/>
          </cell>
          <cell r="B100">
            <v>0</v>
          </cell>
          <cell r="C100">
            <v>0</v>
          </cell>
          <cell r="D100">
            <v>0</v>
          </cell>
          <cell r="E100" t="str">
            <v/>
          </cell>
          <cell r="F100" t="str">
            <v/>
          </cell>
          <cell r="G100" t="str">
            <v/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 t="str">
            <v/>
          </cell>
          <cell r="BE100" t="str">
            <v/>
          </cell>
        </row>
        <row r="101">
          <cell r="A101" t="str">
            <v/>
          </cell>
          <cell r="B101">
            <v>0</v>
          </cell>
          <cell r="C101">
            <v>0</v>
          </cell>
          <cell r="D101">
            <v>0</v>
          </cell>
          <cell r="E101" t="str">
            <v/>
          </cell>
          <cell r="F101" t="str">
            <v/>
          </cell>
          <cell r="G101" t="str">
            <v/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 t="str">
            <v/>
          </cell>
          <cell r="BE101" t="str">
            <v/>
          </cell>
        </row>
        <row r="102">
          <cell r="E102">
            <v>0</v>
          </cell>
          <cell r="F102">
            <v>0</v>
          </cell>
          <cell r="G102">
            <v>0</v>
          </cell>
          <cell r="AZ102">
            <v>0</v>
          </cell>
          <cell r="BA102">
            <v>0</v>
          </cell>
          <cell r="BB102">
            <v>0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ภาษีบุคคล"/>
      <sheetName val="2.ภาษีนิติบุคคล1"/>
      <sheetName val="2.ภาษีนิติบุคคล2"/>
      <sheetName val="5.สรุปvat"/>
      <sheetName val="5.1ภาษีขาย"/>
      <sheetName val="5.2ภาษีซื้อ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ภาษีขาย"/>
      <sheetName val="ภาษีซื้อ"/>
      <sheetName val="data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 xml:space="preserve">บจ.ญี่ปุ่น </v>
          </cell>
        </row>
        <row r="2">
          <cell r="A2" t="str">
            <v>บจ.อินโด</v>
          </cell>
        </row>
        <row r="3">
          <cell r="A3" t="str">
            <v xml:space="preserve">บจ.เปเปอร์แลนด์ เทรดดิ้ง </v>
          </cell>
        </row>
        <row r="4">
          <cell r="A4" t="str">
            <v>บจ.ขายตรง</v>
          </cell>
        </row>
        <row r="5">
          <cell r="A5" t="str">
            <v>บจ.นานา การโทร</v>
          </cell>
        </row>
        <row r="6">
          <cell r="A6" t="str">
            <v xml:space="preserve">บจ.ร่ำรวย </v>
          </cell>
        </row>
        <row r="7">
          <cell r="A7" t="str">
            <v>บจ.หมีน้อย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Detail-COM"/>
      <sheetName val="Detail-Person"/>
      <sheetName val="PND9091"/>
    </sheetNames>
    <sheetDataSet>
      <sheetData sheetId="0"/>
      <sheetData sheetId="1">
        <row r="82">
          <cell r="K82">
            <v>240000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T60"/>
  <sheetViews>
    <sheetView showGridLines="0" tabSelected="1" zoomScale="70" zoomScaleNormal="70" workbookViewId="0">
      <selection activeCell="Z10" sqref="Z10"/>
    </sheetView>
  </sheetViews>
  <sheetFormatPr defaultColWidth="8.125" defaultRowHeight="13.5" x14ac:dyDescent="0.35"/>
  <cols>
    <col min="1" max="2" width="2" customWidth="1"/>
    <col min="3" max="3" width="1.6875" customWidth="1"/>
    <col min="4" max="4" width="42.4375" customWidth="1"/>
    <col min="5" max="5" width="8.3125" customWidth="1"/>
    <col min="6" max="6" width="4.125" customWidth="1"/>
    <col min="7" max="11" width="14.875" customWidth="1"/>
    <col min="12" max="12" width="16.4375" customWidth="1"/>
    <col min="13" max="14" width="14.875" customWidth="1"/>
    <col min="15" max="15" width="2.4375" customWidth="1"/>
    <col min="16" max="16" width="11.6875" customWidth="1"/>
    <col min="17" max="17" width="9.125" customWidth="1"/>
    <col min="18" max="19" width="11.6875" customWidth="1"/>
    <col min="20" max="20" width="11.3125" customWidth="1"/>
  </cols>
  <sheetData>
    <row r="1" spans="2:20" ht="21.75" customHeight="1" x14ac:dyDescent="0.5">
      <c r="B1" s="1"/>
      <c r="C1" s="2"/>
      <c r="D1" s="3"/>
      <c r="E1" s="3"/>
      <c r="F1" s="3"/>
      <c r="G1" s="3"/>
      <c r="H1" s="4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 ht="21.75" customHeight="1" x14ac:dyDescent="0.5">
      <c r="B2" s="1"/>
      <c r="C2" s="6" t="s">
        <v>0</v>
      </c>
      <c r="D2" s="6"/>
      <c r="E2" s="105"/>
      <c r="F2" s="105"/>
      <c r="G2" s="106"/>
      <c r="H2" s="4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21.75" customHeight="1" x14ac:dyDescent="0.5">
      <c r="B3" s="1"/>
      <c r="C3" s="107" t="s">
        <v>1</v>
      </c>
      <c r="D3" s="107"/>
      <c r="E3" s="105"/>
      <c r="F3" s="105"/>
      <c r="G3" s="106"/>
      <c r="H3" s="4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ht="21.75" customHeight="1" x14ac:dyDescent="0.5">
      <c r="B4" s="1"/>
      <c r="C4" s="107" t="s">
        <v>2</v>
      </c>
      <c r="D4" s="107"/>
      <c r="E4" s="105"/>
      <c r="F4" s="105"/>
      <c r="G4" s="106"/>
      <c r="H4" s="4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0" ht="21.75" customHeight="1" thickBot="1" x14ac:dyDescent="0.55000000000000004">
      <c r="B5" s="1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s="7" customFormat="1" ht="38.25" customHeight="1" x14ac:dyDescent="0.35">
      <c r="B6" s="108" t="s">
        <v>64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10"/>
    </row>
    <row r="7" spans="2:20" ht="7.5" customHeight="1" thickBot="1" x14ac:dyDescent="0.55000000000000004">
      <c r="B7" s="8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9"/>
      <c r="Q7" s="9"/>
      <c r="R7" s="9"/>
      <c r="S7" s="9"/>
      <c r="T7" s="11"/>
    </row>
    <row r="8" spans="2:20" ht="16.149999999999999" thickBot="1" x14ac:dyDescent="0.55000000000000004">
      <c r="B8" s="8"/>
      <c r="C8" s="12"/>
      <c r="D8" s="13" t="s">
        <v>3</v>
      </c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9"/>
      <c r="Q8" s="9"/>
      <c r="R8" s="9"/>
      <c r="S8" s="9"/>
      <c r="T8" s="11"/>
    </row>
    <row r="9" spans="2:20" ht="15.75" x14ac:dyDescent="0.5">
      <c r="B9" s="8"/>
      <c r="C9" s="13"/>
      <c r="D9" s="9"/>
      <c r="E9" s="9"/>
      <c r="F9" s="9"/>
      <c r="G9" s="14" t="s">
        <v>4</v>
      </c>
      <c r="H9" s="14" t="s">
        <v>5</v>
      </c>
      <c r="I9" s="15" t="s">
        <v>6</v>
      </c>
      <c r="J9" s="14" t="s">
        <v>7</v>
      </c>
      <c r="K9" s="14" t="s">
        <v>8</v>
      </c>
      <c r="L9" s="14" t="s">
        <v>9</v>
      </c>
      <c r="M9" s="14" t="s">
        <v>10</v>
      </c>
      <c r="N9" s="14" t="s">
        <v>11</v>
      </c>
      <c r="O9" s="9"/>
      <c r="P9" s="16"/>
      <c r="Q9" s="17"/>
      <c r="R9" s="17"/>
      <c r="S9" s="18"/>
      <c r="T9" s="19"/>
    </row>
    <row r="10" spans="2:20" s="28" customFormat="1" ht="31.5" x14ac:dyDescent="0.5">
      <c r="B10" s="20"/>
      <c r="C10" s="21"/>
      <c r="D10" s="21"/>
      <c r="E10" s="21"/>
      <c r="F10" s="21"/>
      <c r="G10" s="22" t="s">
        <v>12</v>
      </c>
      <c r="H10" s="22" t="s">
        <v>13</v>
      </c>
      <c r="I10" s="22" t="s">
        <v>14</v>
      </c>
      <c r="J10" s="22" t="s">
        <v>15</v>
      </c>
      <c r="K10" s="22" t="s">
        <v>16</v>
      </c>
      <c r="L10" s="22" t="s">
        <v>17</v>
      </c>
      <c r="M10" s="22" t="s">
        <v>18</v>
      </c>
      <c r="N10" s="22" t="s">
        <v>19</v>
      </c>
      <c r="O10" s="23"/>
      <c r="P10" s="24" t="s">
        <v>20</v>
      </c>
      <c r="Q10" s="25" t="s">
        <v>21</v>
      </c>
      <c r="R10" s="25" t="s">
        <v>22</v>
      </c>
      <c r="S10" s="26" t="s">
        <v>23</v>
      </c>
      <c r="T10" s="27" t="s">
        <v>24</v>
      </c>
    </row>
    <row r="11" spans="2:20" s="40" customFormat="1" ht="20.25" customHeight="1" x14ac:dyDescent="0.35">
      <c r="B11" s="29"/>
      <c r="C11" s="30"/>
      <c r="D11" s="31" t="s">
        <v>25</v>
      </c>
      <c r="E11" s="31"/>
      <c r="F11" s="31"/>
      <c r="G11" s="32"/>
      <c r="H11" s="32"/>
      <c r="I11" s="32"/>
      <c r="J11" s="33">
        <f>+S14</f>
        <v>0</v>
      </c>
      <c r="K11" s="32"/>
      <c r="L11" s="32">
        <v>0</v>
      </c>
      <c r="M11" s="32"/>
      <c r="N11" s="32"/>
      <c r="O11" s="34"/>
      <c r="P11" s="35"/>
      <c r="Q11" s="36"/>
      <c r="R11" s="37">
        <f>ROUND((P11*Q11)/(100%-Q11),2)</f>
        <v>0</v>
      </c>
      <c r="S11" s="38">
        <f>+P11+R11</f>
        <v>0</v>
      </c>
      <c r="T11" s="39">
        <f>+P11*10%</f>
        <v>0</v>
      </c>
    </row>
    <row r="12" spans="2:20" s="40" customFormat="1" ht="20.25" customHeight="1" x14ac:dyDescent="0.35">
      <c r="B12" s="29"/>
      <c r="C12" s="30"/>
      <c r="D12" s="41" t="s">
        <v>26</v>
      </c>
      <c r="E12" s="31"/>
      <c r="F12" s="31"/>
      <c r="G12" s="111">
        <f>-IF((G11+H11)*50%&gt;100000,100000,(G11+H11)*50%)</f>
        <v>0</v>
      </c>
      <c r="H12" s="111"/>
      <c r="I12" s="42"/>
      <c r="J12" s="43">
        <v>0</v>
      </c>
      <c r="K12" s="42">
        <f>-K11*30%</f>
        <v>0</v>
      </c>
      <c r="L12" s="42">
        <f>-L11*30%</f>
        <v>0</v>
      </c>
      <c r="M12" s="42">
        <v>0</v>
      </c>
      <c r="N12" s="42">
        <f>-N11*60%</f>
        <v>0</v>
      </c>
      <c r="O12" s="34"/>
      <c r="P12" s="35"/>
      <c r="Q12" s="36"/>
      <c r="R12" s="37">
        <f>ROUND((P12*Q12)/(100%-Q12),2)</f>
        <v>0</v>
      </c>
      <c r="S12" s="38">
        <f>+P12+R12</f>
        <v>0</v>
      </c>
      <c r="T12" s="39">
        <f>+P12*10%</f>
        <v>0</v>
      </c>
    </row>
    <row r="13" spans="2:20" s="40" customFormat="1" ht="20.25" customHeight="1" x14ac:dyDescent="0.35">
      <c r="B13" s="29"/>
      <c r="C13" s="30"/>
      <c r="D13" s="31" t="s">
        <v>27</v>
      </c>
      <c r="E13" s="31"/>
      <c r="F13" s="31"/>
      <c r="G13" s="112">
        <f>G11+H11+G12</f>
        <v>0</v>
      </c>
      <c r="H13" s="112"/>
      <c r="I13" s="33">
        <f t="shared" ref="I13:N13" si="0">SUM(I11:I12)</f>
        <v>0</v>
      </c>
      <c r="J13" s="33">
        <f t="shared" si="0"/>
        <v>0</v>
      </c>
      <c r="K13" s="33">
        <f t="shared" si="0"/>
        <v>0</v>
      </c>
      <c r="L13" s="33">
        <f t="shared" si="0"/>
        <v>0</v>
      </c>
      <c r="M13" s="33">
        <f t="shared" si="0"/>
        <v>0</v>
      </c>
      <c r="N13" s="33">
        <f t="shared" si="0"/>
        <v>0</v>
      </c>
      <c r="O13" s="34"/>
      <c r="P13" s="35"/>
      <c r="Q13" s="36"/>
      <c r="R13" s="37">
        <f>ROUND((P13*Q13)/(100%-Q13),2)</f>
        <v>0</v>
      </c>
      <c r="S13" s="38">
        <f>+P13+R13</f>
        <v>0</v>
      </c>
      <c r="T13" s="39">
        <f>+P13*10%</f>
        <v>0</v>
      </c>
    </row>
    <row r="14" spans="2:20" s="40" customFormat="1" ht="20.25" customHeight="1" x14ac:dyDescent="0.35">
      <c r="B14" s="29"/>
      <c r="C14" s="30"/>
      <c r="D14" s="31" t="s">
        <v>28</v>
      </c>
      <c r="E14" s="31"/>
      <c r="F14" s="31"/>
      <c r="G14" s="32"/>
      <c r="H14" s="32"/>
      <c r="I14" s="32"/>
      <c r="J14" s="32"/>
      <c r="K14" s="32"/>
      <c r="L14" s="32"/>
      <c r="M14" s="32"/>
      <c r="N14" s="32"/>
      <c r="O14" s="34"/>
      <c r="P14" s="38">
        <f>SUM(P11:P13)</f>
        <v>0</v>
      </c>
      <c r="Q14" s="44"/>
      <c r="R14" s="38">
        <f>SUM(R11:R13)</f>
        <v>0</v>
      </c>
      <c r="S14" s="38">
        <f>SUM(S11:S13)</f>
        <v>0</v>
      </c>
      <c r="T14" s="45">
        <f>SUM(T11:T13)</f>
        <v>0</v>
      </c>
    </row>
    <row r="15" spans="2:20" s="7" customFormat="1" ht="20.25" customHeight="1" thickBot="1" x14ac:dyDescent="0.4">
      <c r="B15" s="46"/>
      <c r="C15" s="30"/>
      <c r="D15" s="30"/>
      <c r="E15" s="30"/>
      <c r="F15" s="47"/>
      <c r="G15" s="48"/>
      <c r="H15" s="48"/>
      <c r="I15" s="48"/>
      <c r="J15" s="48"/>
      <c r="K15" s="48"/>
      <c r="L15" s="48"/>
      <c r="M15" s="48"/>
      <c r="N15" s="48"/>
      <c r="O15" s="47"/>
      <c r="P15" s="30"/>
      <c r="Q15" s="30"/>
      <c r="R15" s="30"/>
      <c r="S15" s="30"/>
      <c r="T15" s="49"/>
    </row>
    <row r="16" spans="2:20" s="7" customFormat="1" ht="20.25" customHeight="1" thickBot="1" x14ac:dyDescent="0.4">
      <c r="B16" s="46"/>
      <c r="C16" s="30"/>
      <c r="D16" s="50" t="s">
        <v>29</v>
      </c>
      <c r="E16" s="50"/>
      <c r="F16" s="51"/>
      <c r="G16" s="52">
        <f>SUM(G13:N13)</f>
        <v>0</v>
      </c>
      <c r="H16" s="48"/>
      <c r="I16" s="48"/>
      <c r="J16" s="48"/>
      <c r="K16" s="48"/>
      <c r="L16" s="48"/>
      <c r="M16" s="48"/>
      <c r="N16" s="48"/>
      <c r="O16" s="47"/>
      <c r="P16" s="30"/>
      <c r="Q16" s="30"/>
      <c r="R16" s="30"/>
      <c r="S16" s="48"/>
      <c r="T16" s="49"/>
    </row>
    <row r="17" spans="2:20" s="7" customFormat="1" ht="20.25" customHeight="1" x14ac:dyDescent="0.35">
      <c r="B17" s="46"/>
      <c r="C17" s="30"/>
      <c r="D17" s="30"/>
      <c r="E17" s="30"/>
      <c r="F17" s="47"/>
      <c r="G17" s="30"/>
      <c r="H17" s="30"/>
      <c r="I17" s="48"/>
      <c r="J17" s="30"/>
      <c r="K17" s="30"/>
      <c r="L17" s="30"/>
      <c r="M17" s="30"/>
      <c r="N17" s="48"/>
      <c r="O17" s="47"/>
      <c r="P17" s="30"/>
      <c r="Q17" s="30"/>
      <c r="R17" s="30"/>
      <c r="S17" s="30"/>
      <c r="T17" s="49"/>
    </row>
    <row r="18" spans="2:20" s="7" customFormat="1" ht="20.25" customHeight="1" x14ac:dyDescent="0.35">
      <c r="B18" s="46"/>
      <c r="C18" s="30"/>
      <c r="D18" s="30"/>
      <c r="E18" s="30"/>
      <c r="F18" s="47"/>
      <c r="G18" s="53" t="s">
        <v>30</v>
      </c>
      <c r="H18" s="30"/>
      <c r="I18" s="48"/>
      <c r="J18" s="30"/>
      <c r="K18" s="30"/>
      <c r="L18" s="30"/>
      <c r="M18" s="30"/>
      <c r="N18" s="30"/>
      <c r="O18" s="47"/>
      <c r="P18" s="30"/>
      <c r="Q18" s="30"/>
      <c r="R18" s="30"/>
      <c r="S18" s="30"/>
      <c r="T18" s="49"/>
    </row>
    <row r="19" spans="2:20" s="7" customFormat="1" ht="20.25" customHeight="1" x14ac:dyDescent="0.35">
      <c r="B19" s="46"/>
      <c r="C19" s="31"/>
      <c r="D19" s="54" t="s">
        <v>31</v>
      </c>
      <c r="E19" s="55"/>
      <c r="F19" s="56"/>
      <c r="G19" s="33">
        <f>+IF(G16=0,0,IF(G16&gt;0,60000))</f>
        <v>0</v>
      </c>
      <c r="H19" s="57"/>
      <c r="I19" s="48"/>
      <c r="J19" s="30"/>
      <c r="K19" s="30"/>
      <c r="L19" s="30"/>
      <c r="M19" s="30"/>
      <c r="N19" s="30"/>
      <c r="O19" s="47"/>
    </row>
    <row r="20" spans="2:20" s="7" customFormat="1" ht="20.25" customHeight="1" x14ac:dyDescent="0.35">
      <c r="B20" s="46"/>
      <c r="C20" s="31"/>
      <c r="D20" s="57" t="s">
        <v>32</v>
      </c>
      <c r="E20" s="58"/>
      <c r="F20" s="59" t="b">
        <v>0</v>
      </c>
      <c r="G20" s="33" t="str">
        <f>+IF(F20=TRUE,60000,IF(F20=FALSE,""))</f>
        <v/>
      </c>
      <c r="H20" s="57"/>
      <c r="I20" s="48"/>
      <c r="J20" s="30"/>
      <c r="K20" s="30"/>
      <c r="L20" s="30"/>
      <c r="M20" s="30"/>
      <c r="N20" s="30"/>
      <c r="O20" s="47"/>
    </row>
    <row r="21" spans="2:20" s="7" customFormat="1" ht="20.25" customHeight="1" x14ac:dyDescent="0.35">
      <c r="B21" s="46"/>
      <c r="C21" s="31"/>
      <c r="D21" s="57" t="s">
        <v>33</v>
      </c>
      <c r="E21" s="60"/>
      <c r="F21" s="61" t="s">
        <v>34</v>
      </c>
      <c r="G21" s="33" t="str">
        <f>IF(E21=0,"",E21*30000)</f>
        <v/>
      </c>
      <c r="H21" s="57"/>
      <c r="I21" s="48"/>
      <c r="J21" s="30"/>
      <c r="K21" s="30"/>
      <c r="L21" s="30"/>
      <c r="M21" s="30"/>
      <c r="N21" s="30"/>
      <c r="O21" s="47"/>
    </row>
    <row r="22" spans="2:20" s="7" customFormat="1" ht="20.25" customHeight="1" x14ac:dyDescent="0.35">
      <c r="B22" s="46"/>
      <c r="C22" s="31"/>
      <c r="D22" s="57" t="s">
        <v>35</v>
      </c>
      <c r="E22" s="60"/>
      <c r="F22" s="61" t="s">
        <v>34</v>
      </c>
      <c r="G22" s="33" t="str">
        <f>IF(E22=0,"",E22*30000)</f>
        <v/>
      </c>
      <c r="H22" s="57"/>
      <c r="I22" s="48"/>
      <c r="J22" s="30"/>
      <c r="K22" s="30"/>
      <c r="L22" s="30"/>
      <c r="M22" s="30"/>
      <c r="N22" s="30"/>
      <c r="O22" s="47"/>
      <c r="P22" s="30"/>
      <c r="Q22" s="30"/>
      <c r="R22" s="30"/>
      <c r="S22" s="30"/>
      <c r="T22" s="49"/>
    </row>
    <row r="23" spans="2:20" s="7" customFormat="1" ht="20.25" customHeight="1" x14ac:dyDescent="0.35">
      <c r="B23" s="46"/>
      <c r="C23" s="31"/>
      <c r="D23" s="57" t="s">
        <v>36</v>
      </c>
      <c r="E23" s="60"/>
      <c r="F23" s="61" t="s">
        <v>34</v>
      </c>
      <c r="G23" s="33" t="str">
        <f>IF(E23=0,"",E23*60000)</f>
        <v/>
      </c>
      <c r="H23" s="57"/>
      <c r="I23" s="48"/>
      <c r="J23" s="30"/>
      <c r="K23" s="30"/>
      <c r="L23" s="30"/>
      <c r="M23" s="30"/>
      <c r="N23" s="30"/>
      <c r="O23" s="47"/>
      <c r="P23" s="30"/>
      <c r="Q23" s="30"/>
      <c r="R23" s="30"/>
      <c r="S23" s="30"/>
      <c r="T23" s="49"/>
    </row>
    <row r="24" spans="2:20" s="7" customFormat="1" ht="20.25" customHeight="1" x14ac:dyDescent="0.35">
      <c r="B24" s="46"/>
      <c r="C24" s="31"/>
      <c r="D24" s="57" t="s">
        <v>37</v>
      </c>
      <c r="E24" s="103" t="str">
        <f>+IF(G24&lt;=100000,"",IF(G24&gt;100000,"เกินที่กำหนด"))</f>
        <v/>
      </c>
      <c r="F24" s="104"/>
      <c r="G24" s="32"/>
      <c r="H24" s="57"/>
      <c r="I24" s="48"/>
      <c r="J24" s="30"/>
      <c r="K24" s="30"/>
      <c r="L24" s="30"/>
      <c r="M24" s="30"/>
      <c r="N24" s="30"/>
      <c r="O24" s="47"/>
      <c r="P24" s="30"/>
      <c r="Q24" s="30"/>
      <c r="R24" s="30"/>
      <c r="S24" s="30"/>
      <c r="T24" s="49"/>
    </row>
    <row r="25" spans="2:20" s="7" customFormat="1" ht="20.25" customHeight="1" x14ac:dyDescent="0.35">
      <c r="B25" s="46"/>
      <c r="C25" s="31"/>
      <c r="D25" s="57" t="s">
        <v>38</v>
      </c>
      <c r="E25" s="103" t="str">
        <f>+IF(G25&lt;=15000,"",IF(G25&gt;15000,"เกินที่กำหนด"))</f>
        <v/>
      </c>
      <c r="F25" s="104"/>
      <c r="G25" s="32"/>
      <c r="H25" s="57"/>
      <c r="I25" s="48"/>
      <c r="J25" s="30"/>
      <c r="K25" s="30"/>
      <c r="L25" s="30"/>
      <c r="M25" s="30"/>
      <c r="N25" s="30"/>
      <c r="O25" s="47"/>
      <c r="P25" s="30"/>
      <c r="Q25" s="30"/>
      <c r="R25" s="30"/>
      <c r="S25" s="30"/>
      <c r="T25" s="49"/>
    </row>
    <row r="26" spans="2:20" s="7" customFormat="1" ht="20.25" customHeight="1" x14ac:dyDescent="0.35">
      <c r="B26" s="46"/>
      <c r="C26" s="30"/>
      <c r="D26" s="57" t="s">
        <v>39</v>
      </c>
      <c r="E26" s="103" t="str">
        <f>+IF(G26&lt;=15000,"",IF(G26&gt;15000,"เกินที่กำหนด"))</f>
        <v/>
      </c>
      <c r="F26" s="104"/>
      <c r="G26" s="32"/>
      <c r="H26" s="57"/>
      <c r="I26" s="48"/>
      <c r="J26" s="30"/>
      <c r="K26" s="30"/>
      <c r="L26" s="30"/>
      <c r="M26" s="30"/>
      <c r="N26" s="30"/>
      <c r="O26" s="47"/>
      <c r="P26" s="30"/>
      <c r="Q26" s="30"/>
      <c r="R26" s="30"/>
      <c r="S26" s="30"/>
      <c r="T26" s="49"/>
    </row>
    <row r="27" spans="2:20" s="7" customFormat="1" ht="20.25" customHeight="1" x14ac:dyDescent="0.35">
      <c r="B27" s="46"/>
      <c r="C27" s="30"/>
      <c r="D27" s="57" t="s">
        <v>40</v>
      </c>
      <c r="E27" s="103" t="str">
        <f>+IF(G27&lt;=100000,"",IF(G27&gt;100000,"เกินที่กำหนด"))</f>
        <v/>
      </c>
      <c r="F27" s="104"/>
      <c r="G27" s="32"/>
      <c r="H27" s="57"/>
      <c r="I27" s="48"/>
      <c r="J27" s="30"/>
      <c r="K27" s="30"/>
      <c r="L27" s="30"/>
      <c r="M27" s="30"/>
      <c r="N27" s="30"/>
      <c r="O27" s="47"/>
      <c r="P27" s="30"/>
      <c r="Q27" s="30"/>
      <c r="R27" s="30"/>
      <c r="S27" s="30"/>
      <c r="T27" s="49"/>
    </row>
    <row r="28" spans="2:20" s="7" customFormat="1" ht="20.25" customHeight="1" x14ac:dyDescent="0.35">
      <c r="B28" s="46"/>
      <c r="C28" s="30"/>
      <c r="D28" s="57" t="s">
        <v>65</v>
      </c>
      <c r="E28" s="103" t="str">
        <f>+IF(G28&lt;=I28,"",IF(G28&gt;I28,"เกินที่กำหนด"))</f>
        <v/>
      </c>
      <c r="F28" s="104"/>
      <c r="G28" s="32"/>
      <c r="H28" s="62" t="str">
        <f>+IF(E28="","",IF(E28="เกินที่กำหนด",I28))</f>
        <v/>
      </c>
      <c r="I28" s="63" t="str">
        <f>IF(SUM(G11:N11)&lt;=0,"",IF(SUM(G11:N11)*15%&lt;500000,(SUM(G11:N11)*15%),IF(SUM(G11:N11)*15%&gt;500000,500000)))</f>
        <v/>
      </c>
      <c r="J28" s="30"/>
      <c r="K28" s="30"/>
      <c r="L28" s="30"/>
      <c r="O28" s="47"/>
      <c r="R28" s="30"/>
      <c r="S28" s="30"/>
      <c r="T28" s="49"/>
    </row>
    <row r="29" spans="2:20" s="7" customFormat="1" ht="15.75" x14ac:dyDescent="0.35">
      <c r="B29" s="46"/>
      <c r="C29" s="30"/>
      <c r="D29" s="57" t="s">
        <v>41</v>
      </c>
      <c r="E29" s="103" t="str">
        <f>IF(G29+G30+G31&gt;500000,"เกินที่กำหนด",IF(G29&lt;=I29,"",IF(G29&gt;I29,"เกินที่กำหนด")))</f>
        <v/>
      </c>
      <c r="F29" s="104"/>
      <c r="G29" s="32"/>
      <c r="H29" s="62" t="str">
        <f>+IF(E29="","",IF(E29="เกินที่กำหนด",I29))</f>
        <v/>
      </c>
      <c r="I29" s="63" t="str">
        <f>+IF(SUM(G11:N11)&lt;=0,"",IF(SUM(G11:N11)*15%&lt;500000,(SUM(G11:N11)*15%),IF(SUM(G11:N11)*15%&gt;500000,500000)))</f>
        <v/>
      </c>
      <c r="J29" s="64"/>
      <c r="K29" s="64"/>
      <c r="L29" s="64"/>
      <c r="M29" s="64"/>
      <c r="S29" s="47"/>
      <c r="T29" s="65"/>
    </row>
    <row r="30" spans="2:20" s="7" customFormat="1" ht="20.25" customHeight="1" x14ac:dyDescent="0.35">
      <c r="B30" s="46"/>
      <c r="C30" s="30"/>
      <c r="D30" s="66" t="s">
        <v>42</v>
      </c>
      <c r="E30" s="103" t="str">
        <f>IF(G29+G30+G31&gt;500000,"เกินที่กำหนด",IF(G30&lt;=13200,"",IF(G30&gt;13200,"เกินที่กำหนด")))</f>
        <v/>
      </c>
      <c r="F30" s="104"/>
      <c r="G30" s="32"/>
      <c r="H30" s="62" t="str">
        <f>+IF(E30="","",IF(E30="เกินที่กำหนด",I30))</f>
        <v/>
      </c>
      <c r="I30" s="67">
        <v>13200</v>
      </c>
      <c r="J30" s="30"/>
      <c r="K30" s="30"/>
      <c r="L30" s="30"/>
      <c r="M30" s="30"/>
      <c r="N30" s="30"/>
      <c r="O30" s="47"/>
      <c r="R30" s="47"/>
      <c r="S30" s="47"/>
      <c r="T30" s="65"/>
    </row>
    <row r="31" spans="2:20" s="7" customFormat="1" ht="20.25" customHeight="1" x14ac:dyDescent="0.35">
      <c r="B31" s="46"/>
      <c r="C31" s="30"/>
      <c r="D31" s="57" t="s">
        <v>43</v>
      </c>
      <c r="E31" s="103" t="str">
        <f>IF(G29+G30+G31&gt;500000,"เกินที่กำหนด",IF(G31&gt;200000,"เกินที่กำหนด",IF(G31&lt;=I31,"",IF(G31&gt;I31,"เกินที่กำหนด"))))</f>
        <v/>
      </c>
      <c r="F31" s="104"/>
      <c r="G31" s="32"/>
      <c r="H31" s="62" t="str">
        <f>+IF(E31="","",IF(E31="เกินที่กำหนด",I31))</f>
        <v/>
      </c>
      <c r="I31" s="67" t="str">
        <f>IF(SUM(G11:N11)&lt;=0,"",IF(SUM(G11:N11)*15%&lt;200000,(SUM(G11:N11)*15%),IF(SUM(G11:N11)*15%&gt;200000,200000)))</f>
        <v/>
      </c>
      <c r="J31" s="30"/>
      <c r="K31" s="30"/>
      <c r="L31" s="30"/>
      <c r="M31" s="30"/>
      <c r="N31" s="30"/>
      <c r="O31" s="47"/>
      <c r="R31" s="47"/>
      <c r="S31" s="47"/>
      <c r="T31" s="65"/>
    </row>
    <row r="32" spans="2:20" s="7" customFormat="1" ht="20.25" customHeight="1" x14ac:dyDescent="0.35">
      <c r="B32" s="46"/>
      <c r="C32" s="30"/>
      <c r="D32" s="57" t="s">
        <v>44</v>
      </c>
      <c r="E32" s="57"/>
      <c r="F32" s="68"/>
      <c r="G32" s="32"/>
      <c r="H32" s="57"/>
      <c r="I32" s="48"/>
      <c r="J32" s="30"/>
      <c r="K32" s="30"/>
      <c r="L32" s="30"/>
      <c r="M32" s="30"/>
      <c r="N32" s="30"/>
      <c r="O32" s="47"/>
      <c r="P32" s="47"/>
      <c r="Q32" s="47"/>
      <c r="R32" s="47"/>
      <c r="S32" s="47"/>
      <c r="T32" s="65"/>
    </row>
    <row r="33" spans="2:20" s="7" customFormat="1" ht="20.25" customHeight="1" x14ac:dyDescent="0.35">
      <c r="B33" s="46"/>
      <c r="C33" s="30"/>
      <c r="D33" s="57" t="s">
        <v>45</v>
      </c>
      <c r="E33" s="116" t="str">
        <f>+IF(G33&lt;=15000,"",IF(G33&gt;15000,"เกินที่กำหนด"))</f>
        <v/>
      </c>
      <c r="F33" s="117"/>
      <c r="G33" s="32"/>
      <c r="H33" s="57"/>
      <c r="I33" s="48"/>
      <c r="J33" s="30"/>
      <c r="K33" s="30"/>
      <c r="L33" s="30"/>
      <c r="M33" s="30"/>
      <c r="N33" s="30"/>
      <c r="O33" s="47"/>
      <c r="P33" s="47"/>
      <c r="Q33" s="47"/>
      <c r="R33" s="47"/>
      <c r="S33" s="47"/>
      <c r="T33" s="65"/>
    </row>
    <row r="34" spans="2:20" s="7" customFormat="1" ht="20.25" customHeight="1" x14ac:dyDescent="0.35">
      <c r="B34" s="46"/>
      <c r="C34" s="30"/>
      <c r="D34" s="30"/>
      <c r="E34" s="30"/>
      <c r="F34" s="47"/>
      <c r="G34" s="30"/>
      <c r="H34" s="30"/>
      <c r="I34" s="48"/>
      <c r="J34" s="30"/>
      <c r="K34" s="30"/>
      <c r="L34" s="30"/>
      <c r="M34" s="30"/>
      <c r="N34" s="30"/>
      <c r="O34" s="47"/>
      <c r="P34" s="47"/>
      <c r="Q34" s="47"/>
      <c r="R34" s="47"/>
      <c r="S34" s="47"/>
      <c r="T34" s="65"/>
    </row>
    <row r="35" spans="2:20" s="7" customFormat="1" ht="20.25" customHeight="1" x14ac:dyDescent="0.35">
      <c r="B35" s="46"/>
      <c r="C35" s="30"/>
      <c r="D35" s="69" t="s">
        <v>46</v>
      </c>
      <c r="E35" s="116" t="str">
        <f>+IF((G35+G36)&lt;=I35,"",IF((G35+G36)&gt;I35,"เกินที่กำหนด"))</f>
        <v/>
      </c>
      <c r="F35" s="117"/>
      <c r="G35" s="32"/>
      <c r="H35" s="113" t="str">
        <f>IF(E35="","",IF(E35="เกินที่กำหนด",I35))</f>
        <v/>
      </c>
      <c r="I35" s="114" t="str">
        <f>IF(G16-G38&lt;=0,"",ROUND((G16-G38)*10%,2))</f>
        <v/>
      </c>
      <c r="J35" s="30"/>
      <c r="K35" s="30"/>
      <c r="L35" s="30"/>
      <c r="M35" s="115"/>
      <c r="O35" s="47"/>
      <c r="Q35" s="47"/>
      <c r="R35" s="47"/>
      <c r="S35" s="47"/>
      <c r="T35" s="65"/>
    </row>
    <row r="36" spans="2:20" s="7" customFormat="1" ht="20.25" customHeight="1" x14ac:dyDescent="0.35">
      <c r="B36" s="46"/>
      <c r="C36" s="30"/>
      <c r="D36" s="66" t="s">
        <v>47</v>
      </c>
      <c r="E36" s="116" t="str">
        <f>+IF((G35+G36)&lt;=I35,"",IF((G35+G36)&gt;I35,"เกินที่กำหนด"))</f>
        <v/>
      </c>
      <c r="F36" s="117"/>
      <c r="G36" s="32"/>
      <c r="H36" s="113"/>
      <c r="I36" s="114"/>
      <c r="J36" s="30"/>
      <c r="K36" s="30"/>
      <c r="L36" s="30"/>
      <c r="M36" s="115"/>
      <c r="O36" s="47"/>
      <c r="Q36" s="47"/>
      <c r="R36" s="47"/>
      <c r="S36" s="47"/>
      <c r="T36" s="65"/>
    </row>
    <row r="37" spans="2:20" s="7" customFormat="1" ht="20.25" customHeight="1" x14ac:dyDescent="0.35">
      <c r="B37" s="46"/>
      <c r="C37" s="30"/>
      <c r="D37" s="30"/>
      <c r="E37" s="30"/>
      <c r="F37" s="47"/>
      <c r="G37" s="30"/>
      <c r="H37" s="30"/>
      <c r="I37" s="48"/>
      <c r="J37" s="30"/>
      <c r="K37" s="30"/>
      <c r="L37" s="30"/>
      <c r="M37" s="30"/>
      <c r="N37" s="30"/>
      <c r="O37" s="47"/>
      <c r="P37" s="47"/>
      <c r="Q37" s="47"/>
      <c r="R37" s="47"/>
      <c r="S37" s="47"/>
      <c r="T37" s="65"/>
    </row>
    <row r="38" spans="2:20" s="7" customFormat="1" ht="20.25" customHeight="1" x14ac:dyDescent="0.35">
      <c r="B38" s="46"/>
      <c r="C38" s="30"/>
      <c r="D38" s="31" t="s">
        <v>48</v>
      </c>
      <c r="E38" s="31"/>
      <c r="F38" s="70"/>
      <c r="G38" s="71">
        <f>SUM(G19:G33)</f>
        <v>0</v>
      </c>
      <c r="H38" s="30"/>
      <c r="I38" s="48"/>
      <c r="J38" s="30"/>
      <c r="K38" s="30"/>
      <c r="L38" s="30"/>
      <c r="M38" s="30"/>
      <c r="N38" s="30"/>
      <c r="O38" s="47"/>
      <c r="P38" s="47"/>
      <c r="Q38" s="47"/>
      <c r="R38" s="47"/>
      <c r="S38" s="47"/>
      <c r="T38" s="65"/>
    </row>
    <row r="39" spans="2:20" s="7" customFormat="1" ht="20.25" customHeight="1" thickBot="1" x14ac:dyDescent="0.4">
      <c r="B39" s="46"/>
      <c r="C39" s="30"/>
      <c r="D39" s="31"/>
      <c r="E39" s="31"/>
      <c r="F39" s="70"/>
      <c r="G39" s="48"/>
      <c r="H39" s="30"/>
      <c r="I39" s="48"/>
      <c r="J39" s="30"/>
      <c r="K39" s="30"/>
      <c r="L39" s="30"/>
      <c r="M39" s="30"/>
      <c r="N39" s="30"/>
      <c r="O39" s="47"/>
      <c r="P39" s="47"/>
      <c r="Q39" s="47"/>
      <c r="R39" s="47"/>
      <c r="S39" s="47"/>
      <c r="T39" s="65"/>
    </row>
    <row r="40" spans="2:20" s="7" customFormat="1" ht="20.25" customHeight="1" thickBot="1" x14ac:dyDescent="0.4">
      <c r="B40" s="46"/>
      <c r="C40" s="30"/>
      <c r="D40" s="31" t="s">
        <v>49</v>
      </c>
      <c r="E40" s="31"/>
      <c r="F40" s="70"/>
      <c r="G40" s="72">
        <f>G16-G38-G35-G36</f>
        <v>0</v>
      </c>
      <c r="H40" s="30"/>
      <c r="I40" s="48"/>
      <c r="J40" s="30"/>
      <c r="K40" s="30"/>
      <c r="L40" s="30"/>
      <c r="M40" s="30"/>
      <c r="N40" s="30"/>
      <c r="O40" s="47"/>
      <c r="P40" s="47"/>
      <c r="Q40" s="47"/>
      <c r="R40" s="47"/>
      <c r="S40" s="47"/>
      <c r="T40" s="65"/>
    </row>
    <row r="41" spans="2:20" s="7" customFormat="1" ht="20.25" customHeight="1" thickBot="1" x14ac:dyDescent="0.4">
      <c r="B41" s="46"/>
      <c r="C41" s="30"/>
      <c r="D41" s="31"/>
      <c r="E41" s="31"/>
      <c r="F41" s="70"/>
      <c r="G41" s="48"/>
      <c r="H41" s="30"/>
      <c r="I41" s="48"/>
      <c r="J41" s="30"/>
      <c r="K41" s="30"/>
      <c r="L41" s="30"/>
      <c r="M41" s="30"/>
      <c r="N41" s="30"/>
      <c r="O41" s="47"/>
      <c r="P41" s="47"/>
      <c r="Q41" s="47"/>
      <c r="R41" s="47"/>
      <c r="S41" s="47"/>
      <c r="T41" s="65"/>
    </row>
    <row r="42" spans="2:20" s="7" customFormat="1" ht="20.25" customHeight="1" thickBot="1" x14ac:dyDescent="0.4">
      <c r="B42" s="46"/>
      <c r="C42" s="30"/>
      <c r="D42" s="31" t="s">
        <v>50</v>
      </c>
      <c r="E42" s="31"/>
      <c r="F42" s="70"/>
      <c r="G42" s="52">
        <f>IF(G40&gt;5000000,((G40-5000000)*35%)+965000,IF(G40&gt;2000000,((G40-2000000)*30%)+365000,IF(G40&gt;1000000,((G40-1000000)*25%)+115000,IF(G40&gt;750000,((G40-750000)*20%)+65000,IF(G40&gt;500000,((G40-500000)*15%)+27500,IF(G40&gt;300000,((G40-300000)*10%)+7500,IF(G40&gt;150000,((G40-150000)*5%)+0,0)))))))</f>
        <v>0</v>
      </c>
      <c r="H42" s="73" t="s">
        <v>51</v>
      </c>
      <c r="I42" s="74">
        <f>+G42/12</f>
        <v>0</v>
      </c>
      <c r="J42" s="30"/>
      <c r="K42" s="30"/>
      <c r="L42" s="30"/>
      <c r="M42" s="30"/>
      <c r="N42" s="30"/>
      <c r="O42" s="47"/>
      <c r="P42" s="47"/>
      <c r="Q42" s="47"/>
      <c r="R42" s="47"/>
      <c r="S42" s="47"/>
      <c r="T42" s="65"/>
    </row>
    <row r="43" spans="2:20" s="7" customFormat="1" ht="20.25" customHeight="1" x14ac:dyDescent="0.35">
      <c r="B43" s="46"/>
      <c r="C43" s="30"/>
      <c r="D43" s="31"/>
      <c r="E43" s="31"/>
      <c r="F43" s="70"/>
      <c r="G43" s="75"/>
      <c r="H43" s="30"/>
      <c r="I43" s="48"/>
      <c r="J43" s="30"/>
      <c r="K43" s="30"/>
      <c r="L43" s="30"/>
      <c r="M43" s="30"/>
      <c r="N43" s="30"/>
      <c r="O43" s="47"/>
      <c r="P43" s="47"/>
      <c r="Q43" s="47"/>
      <c r="R43" s="47"/>
      <c r="S43" s="47"/>
      <c r="T43" s="65"/>
    </row>
    <row r="44" spans="2:20" s="7" customFormat="1" ht="20.25" customHeight="1" x14ac:dyDescent="0.35">
      <c r="B44" s="46"/>
      <c r="C44" s="30"/>
      <c r="D44" s="76" t="s">
        <v>24</v>
      </c>
      <c r="E44" s="76"/>
      <c r="F44" s="77"/>
      <c r="G44" s="78">
        <f>-SUM(G14:N14)-T14</f>
        <v>0</v>
      </c>
      <c r="H44" s="79"/>
      <c r="I44" s="48"/>
      <c r="J44" s="30"/>
      <c r="K44" s="30"/>
      <c r="L44" s="30"/>
      <c r="M44" s="30"/>
      <c r="N44" s="30"/>
      <c r="O44" s="47"/>
      <c r="P44" s="47"/>
      <c r="Q44" s="47"/>
      <c r="R44" s="47"/>
      <c r="S44" s="47"/>
      <c r="T44" s="65"/>
    </row>
    <row r="45" spans="2:20" s="7" customFormat="1" ht="20.25" customHeight="1" x14ac:dyDescent="0.35">
      <c r="B45" s="46"/>
      <c r="C45" s="30"/>
      <c r="D45" s="76" t="s">
        <v>22</v>
      </c>
      <c r="E45" s="76"/>
      <c r="F45" s="77"/>
      <c r="G45" s="78">
        <f>-R14</f>
        <v>0</v>
      </c>
      <c r="H45" s="79"/>
      <c r="I45" s="48"/>
      <c r="J45" s="30"/>
      <c r="K45" s="30"/>
      <c r="L45" s="30"/>
      <c r="M45" s="30"/>
      <c r="N45" s="30"/>
      <c r="O45" s="47"/>
      <c r="P45" s="47"/>
      <c r="Q45" s="47"/>
      <c r="R45" s="47"/>
      <c r="S45" s="47"/>
      <c r="T45" s="65"/>
    </row>
    <row r="46" spans="2:20" s="84" customFormat="1" ht="20.25" customHeight="1" x14ac:dyDescent="0.35">
      <c r="B46" s="80"/>
      <c r="C46" s="34"/>
      <c r="D46" s="76"/>
      <c r="E46" s="76"/>
      <c r="F46" s="77"/>
      <c r="G46" s="81"/>
      <c r="H46" s="82"/>
      <c r="I46" s="83"/>
      <c r="J46" s="34"/>
      <c r="K46" s="34"/>
      <c r="L46" s="34"/>
      <c r="M46" s="34"/>
      <c r="N46" s="34"/>
      <c r="T46" s="85"/>
    </row>
    <row r="47" spans="2:20" s="47" customFormat="1" ht="20.25" customHeight="1" x14ac:dyDescent="0.35">
      <c r="B47" s="46"/>
      <c r="C47" s="30"/>
      <c r="D47" s="76" t="s">
        <v>52</v>
      </c>
      <c r="E47" s="76"/>
      <c r="F47" s="77"/>
      <c r="G47" s="86">
        <f>SUM(G42:G45)</f>
        <v>0</v>
      </c>
      <c r="H47" s="30"/>
      <c r="I47" s="48"/>
      <c r="J47" s="30"/>
      <c r="K47" s="30"/>
      <c r="L47" s="30"/>
      <c r="M47" s="30"/>
      <c r="N47" s="30"/>
      <c r="T47" s="65"/>
    </row>
    <row r="48" spans="2:20" s="7" customFormat="1" ht="16.149999999999999" thickBot="1" x14ac:dyDescent="0.4">
      <c r="B48" s="87"/>
      <c r="C48" s="88"/>
      <c r="D48" s="88"/>
      <c r="E48" s="88"/>
      <c r="F48" s="89"/>
      <c r="G48" s="88"/>
      <c r="H48" s="88"/>
      <c r="I48" s="90"/>
      <c r="J48" s="88"/>
      <c r="K48" s="88"/>
      <c r="L48" s="88"/>
      <c r="M48" s="88"/>
      <c r="N48" s="88"/>
      <c r="O48" s="89"/>
      <c r="P48" s="89"/>
      <c r="Q48" s="89"/>
      <c r="R48" s="89"/>
      <c r="S48" s="89"/>
      <c r="T48" s="91"/>
    </row>
    <row r="49" spans="2:20" ht="18" hidden="1" x14ac:dyDescent="0.8">
      <c r="B49" s="3"/>
      <c r="C49" s="3"/>
      <c r="D49" s="92" t="s">
        <v>53</v>
      </c>
      <c r="E49" s="92"/>
      <c r="F49" s="92"/>
      <c r="G49" s="93" t="s">
        <v>54</v>
      </c>
      <c r="H49" s="93"/>
      <c r="I49" s="92" t="s">
        <v>55</v>
      </c>
      <c r="J49" s="94"/>
      <c r="K49" s="93" t="s">
        <v>56</v>
      </c>
      <c r="L49" s="3"/>
      <c r="M49" s="3"/>
      <c r="N49" s="3"/>
      <c r="O49" s="3"/>
      <c r="P49" s="3"/>
      <c r="Q49" s="3"/>
      <c r="R49" s="3"/>
      <c r="S49" s="3"/>
      <c r="T49" s="3"/>
    </row>
    <row r="50" spans="2:20" ht="15.75" hidden="1" x14ac:dyDescent="0.5">
      <c r="B50" s="3"/>
      <c r="C50" s="3"/>
      <c r="D50" s="95" t="s">
        <v>57</v>
      </c>
      <c r="E50" s="95"/>
      <c r="F50" s="95"/>
      <c r="G50" s="96">
        <f>IF(G40-0&lt;0,0,IF(G40&gt;150000,150000,G40))</f>
        <v>0</v>
      </c>
      <c r="H50" s="96"/>
      <c r="I50" s="97">
        <v>0</v>
      </c>
      <c r="J50" s="98"/>
      <c r="K50" s="96">
        <f t="shared" ref="K50:K57" si="1">G50*I50</f>
        <v>0</v>
      </c>
      <c r="L50" s="3"/>
      <c r="M50" s="3"/>
      <c r="N50" s="3"/>
      <c r="O50" s="3"/>
      <c r="P50" s="3"/>
      <c r="Q50" s="3"/>
      <c r="R50" s="3"/>
      <c r="S50" s="3"/>
      <c r="T50" s="3"/>
    </row>
    <row r="51" spans="2:20" ht="15.75" hidden="1" x14ac:dyDescent="0.5">
      <c r="B51" s="3"/>
      <c r="C51" s="3"/>
      <c r="D51" s="95" t="s">
        <v>58</v>
      </c>
      <c r="E51" s="95"/>
      <c r="F51" s="95"/>
      <c r="G51" s="96">
        <f>IF(G40-G50&lt;0,0,IF(G40-G50&gt;150000,150000,G40-G50))</f>
        <v>0</v>
      </c>
      <c r="H51" s="96"/>
      <c r="I51" s="97">
        <v>0.05</v>
      </c>
      <c r="J51" s="98"/>
      <c r="K51" s="96">
        <f t="shared" si="1"/>
        <v>0</v>
      </c>
      <c r="L51" s="3"/>
      <c r="M51" s="3"/>
      <c r="N51" s="3"/>
      <c r="O51" s="3"/>
      <c r="P51" s="3"/>
      <c r="Q51" s="3"/>
      <c r="R51" s="3"/>
      <c r="S51" s="3"/>
      <c r="T51" s="3"/>
    </row>
    <row r="52" spans="2:20" ht="15.75" hidden="1" x14ac:dyDescent="0.5">
      <c r="B52" s="3"/>
      <c r="C52" s="3"/>
      <c r="D52" s="95" t="s">
        <v>59</v>
      </c>
      <c r="E52" s="95"/>
      <c r="F52" s="95"/>
      <c r="G52" s="96">
        <f>IF(G40-(G50+G51)&lt;0,0,IF(G40-(G50+G51)&gt;200000,200000,G40-(G50+G51)))</f>
        <v>0</v>
      </c>
      <c r="H52" s="96"/>
      <c r="I52" s="97">
        <v>0.1</v>
      </c>
      <c r="J52" s="98"/>
      <c r="K52" s="96">
        <f t="shared" si="1"/>
        <v>0</v>
      </c>
      <c r="L52" s="3"/>
      <c r="M52" s="3"/>
      <c r="N52" s="3"/>
      <c r="O52" s="3"/>
      <c r="P52" s="3"/>
      <c r="Q52" s="3"/>
      <c r="R52" s="3"/>
      <c r="S52" s="3"/>
      <c r="T52" s="3"/>
    </row>
    <row r="53" spans="2:20" ht="15.75" hidden="1" x14ac:dyDescent="0.5">
      <c r="D53" s="95" t="s">
        <v>60</v>
      </c>
      <c r="E53" s="95"/>
      <c r="F53" s="95"/>
      <c r="G53" s="96">
        <f>IF(G40-(G50+G51+G52)&lt;0,0,IF(G40-(G50+G51+G52)&gt;250000,250000,G40-(G50+G51+G52)))</f>
        <v>0</v>
      </c>
      <c r="H53" s="96"/>
      <c r="I53" s="97">
        <v>0.15</v>
      </c>
      <c r="J53" s="98"/>
      <c r="K53" s="96">
        <f t="shared" si="1"/>
        <v>0</v>
      </c>
      <c r="L53" s="3"/>
      <c r="M53" s="3"/>
    </row>
    <row r="54" spans="2:20" ht="15.75" hidden="1" x14ac:dyDescent="0.5">
      <c r="D54" s="99" t="s">
        <v>61</v>
      </c>
      <c r="E54" s="99"/>
      <c r="F54" s="99"/>
      <c r="G54" s="96">
        <f>IF(G40-(G50+G51+G52+G53)&lt;0,0,IF(G40-(G50+G51+G52+G53)&gt;250000,250000,G40-(G50+G51+G52+G53)))</f>
        <v>0</v>
      </c>
      <c r="H54" s="96"/>
      <c r="I54" s="97">
        <v>0.2</v>
      </c>
      <c r="J54" s="98"/>
      <c r="K54" s="96">
        <f t="shared" si="1"/>
        <v>0</v>
      </c>
      <c r="L54" s="3"/>
      <c r="M54" s="3"/>
    </row>
    <row r="55" spans="2:20" ht="15.75" hidden="1" x14ac:dyDescent="0.5">
      <c r="D55" s="99" t="s">
        <v>62</v>
      </c>
      <c r="E55" s="99"/>
      <c r="F55" s="99"/>
      <c r="G55" s="96">
        <f>IF(G40-(G50+G51+G52+G53+G54)&lt;0,0,IF(G40-(G50+G51+G52+G53+G54)&gt;1000000,1000000,G40-(G50+G51+G52+G53+G54)))</f>
        <v>0</v>
      </c>
      <c r="H55" s="96"/>
      <c r="I55" s="97">
        <v>0.25</v>
      </c>
      <c r="J55" s="98"/>
      <c r="K55" s="96">
        <f t="shared" si="1"/>
        <v>0</v>
      </c>
      <c r="L55" s="3"/>
      <c r="M55" s="3"/>
    </row>
    <row r="56" spans="2:20" ht="15.75" hidden="1" x14ac:dyDescent="0.5">
      <c r="D56" s="100" t="s">
        <v>63</v>
      </c>
      <c r="E56" s="100"/>
      <c r="F56" s="100"/>
      <c r="G56" s="96">
        <f>IF(G40-(G50+G51+G52+G53+G54+G55)&lt;0,0,IF(G40-(G50+G51+G52+G53+G54+G55)&gt;3000000,3000000,G40-(G50+G51+G52+G53+G54+G55)))</f>
        <v>0</v>
      </c>
      <c r="H56" s="96"/>
      <c r="I56" s="97">
        <v>0.3</v>
      </c>
      <c r="J56" s="98"/>
      <c r="K56" s="96">
        <f t="shared" si="1"/>
        <v>0</v>
      </c>
      <c r="L56" s="3"/>
      <c r="M56" s="3"/>
    </row>
    <row r="57" spans="2:20" ht="15.75" hidden="1" x14ac:dyDescent="0.5">
      <c r="D57" s="99">
        <v>5000001</v>
      </c>
      <c r="E57" s="99"/>
      <c r="F57" s="99"/>
      <c r="G57" s="96">
        <f>IF(G40-(G50+G51+G52+G53+G54+G55+G56)&lt;0,0,G40-(G50+G51+G52+G53+G54+G55+G56))</f>
        <v>0</v>
      </c>
      <c r="H57" s="96"/>
      <c r="I57" s="97">
        <v>0.35</v>
      </c>
      <c r="J57" s="98"/>
      <c r="K57" s="96">
        <f t="shared" si="1"/>
        <v>0</v>
      </c>
      <c r="L57" s="3"/>
      <c r="M57" s="3"/>
    </row>
    <row r="58" spans="2:20" ht="16.149999999999999" hidden="1" thickBot="1" x14ac:dyDescent="0.55000000000000004">
      <c r="D58" s="98"/>
      <c r="E58" s="98"/>
      <c r="F58" s="98"/>
      <c r="G58" s="101">
        <f>SUM(G50:G57)</f>
        <v>0</v>
      </c>
      <c r="H58" s="96"/>
      <c r="I58" s="98"/>
      <c r="J58" s="98"/>
      <c r="K58" s="101">
        <f>SUM(K50:K57)</f>
        <v>0</v>
      </c>
      <c r="L58" s="3"/>
      <c r="M58" s="102"/>
    </row>
    <row r="59" spans="2:20" ht="15.75" x14ac:dyDescent="0.5">
      <c r="D59" s="3"/>
      <c r="E59" s="3"/>
      <c r="F59" s="3"/>
      <c r="G59" s="3"/>
      <c r="H59" s="3"/>
      <c r="I59" s="5"/>
      <c r="J59" s="3"/>
      <c r="K59" s="102"/>
      <c r="L59" s="3"/>
      <c r="M59" s="3"/>
    </row>
    <row r="60" spans="2:20" ht="15.75" x14ac:dyDescent="0.5">
      <c r="D60" s="3"/>
      <c r="E60" s="3"/>
      <c r="F60" s="3"/>
      <c r="G60" s="3"/>
      <c r="H60" s="3"/>
      <c r="I60" s="5"/>
      <c r="J60" s="3"/>
      <c r="K60" s="3"/>
      <c r="L60" s="3"/>
      <c r="M60" s="3"/>
    </row>
  </sheetData>
  <mergeCells count="22">
    <mergeCell ref="H35:H36"/>
    <mergeCell ref="I35:I36"/>
    <mergeCell ref="M35:M36"/>
    <mergeCell ref="E36:F36"/>
    <mergeCell ref="E28:F28"/>
    <mergeCell ref="E29:F29"/>
    <mergeCell ref="E30:F30"/>
    <mergeCell ref="E31:F31"/>
    <mergeCell ref="E33:F33"/>
    <mergeCell ref="E35:F35"/>
    <mergeCell ref="E27:F27"/>
    <mergeCell ref="E2:G2"/>
    <mergeCell ref="C3:D3"/>
    <mergeCell ref="E3:G3"/>
    <mergeCell ref="C4:D4"/>
    <mergeCell ref="E4:G4"/>
    <mergeCell ref="B6:T6"/>
    <mergeCell ref="G12:H12"/>
    <mergeCell ref="G13:H13"/>
    <mergeCell ref="E24:F24"/>
    <mergeCell ref="E25:F25"/>
    <mergeCell ref="E26:F26"/>
  </mergeCells>
  <conditionalFormatting sqref="E25:F25">
    <cfRule type="cellIs" dxfId="9" priority="10" stopIfTrue="1" operator="equal">
      <formula>"เกินที่กำหนด"</formula>
    </cfRule>
  </conditionalFormatting>
  <conditionalFormatting sqref="E26:F26">
    <cfRule type="cellIs" dxfId="8" priority="9" stopIfTrue="1" operator="equal">
      <formula>"เกินที่กำหนด"</formula>
    </cfRule>
  </conditionalFormatting>
  <conditionalFormatting sqref="E27:F27">
    <cfRule type="cellIs" dxfId="7" priority="8" stopIfTrue="1" operator="equal">
      <formula>"เกินที่กำหนด"</formula>
    </cfRule>
  </conditionalFormatting>
  <conditionalFormatting sqref="E28:F28">
    <cfRule type="cellIs" dxfId="6" priority="7" stopIfTrue="1" operator="equal">
      <formula>"เกินที่กำหนด"</formula>
    </cfRule>
  </conditionalFormatting>
  <conditionalFormatting sqref="E33:F33">
    <cfRule type="cellIs" dxfId="5" priority="6" stopIfTrue="1" operator="equal">
      <formula>"เกินที่กำหนด"</formula>
    </cfRule>
  </conditionalFormatting>
  <conditionalFormatting sqref="E35:F35">
    <cfRule type="cellIs" dxfId="4" priority="5" stopIfTrue="1" operator="equal">
      <formula>"เกินที่กำหนด"</formula>
    </cfRule>
  </conditionalFormatting>
  <conditionalFormatting sqref="E36:F36">
    <cfRule type="cellIs" dxfId="3" priority="4" stopIfTrue="1" operator="equal">
      <formula>"เกินที่กำหนด"</formula>
    </cfRule>
  </conditionalFormatting>
  <conditionalFormatting sqref="E24:F24">
    <cfRule type="cellIs" dxfId="2" priority="3" stopIfTrue="1" operator="equal">
      <formula>"เกินที่กำหนด"</formula>
    </cfRule>
  </conditionalFormatting>
  <conditionalFormatting sqref="E29:F30">
    <cfRule type="cellIs" dxfId="1" priority="2" stopIfTrue="1" operator="equal">
      <formula>"เกินที่กำหนด"</formula>
    </cfRule>
  </conditionalFormatting>
  <conditionalFormatting sqref="E31:F31">
    <cfRule type="cellIs" dxfId="0" priority="1" stopIfTrue="1" operator="equal">
      <formula>"เกินที่กำหนด"</formula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60" orientation="landscape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409575</xdr:colOff>
                    <xdr:row>19</xdr:row>
                    <xdr:rowOff>9525</xdr:rowOff>
                  </from>
                  <to>
                    <xdr:col>5</xdr:col>
                    <xdr:colOff>190500</xdr:colOff>
                    <xdr:row>19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ตารางคำนวณ</vt:lpstr>
      <vt:lpstr>ตารางคำนวณ!Print_Area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pui</cp:lastModifiedBy>
  <dcterms:created xsi:type="dcterms:W3CDTF">2020-04-12T14:15:29Z</dcterms:created>
  <dcterms:modified xsi:type="dcterms:W3CDTF">2021-02-09T09:06:50Z</dcterms:modified>
</cp:coreProperties>
</file>